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nihab There\"/>
    </mc:Choice>
  </mc:AlternateContent>
  <bookViews>
    <workbookView xWindow="0" yWindow="0" windowWidth="24000" windowHeight="9735"/>
  </bookViews>
  <sheets>
    <sheet name="ORÇADO" sheetId="5" r:id="rId1"/>
    <sheet name="ORÇADO X REALIZADO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4" l="1"/>
  <c r="AB8" i="4"/>
  <c r="AA9" i="4"/>
  <c r="AB9" i="4"/>
  <c r="AA10" i="4"/>
  <c r="AB10" i="4"/>
  <c r="AA11" i="4"/>
  <c r="AB11" i="4"/>
  <c r="AA12" i="4"/>
  <c r="AB12" i="4"/>
  <c r="AA16" i="4"/>
  <c r="AB16" i="4"/>
  <c r="AA17" i="4"/>
  <c r="AB17" i="4"/>
  <c r="AA18" i="4"/>
  <c r="AB18" i="4"/>
  <c r="AA19" i="4"/>
  <c r="AB19" i="4"/>
  <c r="AA20" i="4"/>
  <c r="AB20" i="4"/>
  <c r="AA21" i="4"/>
  <c r="AB21" i="4"/>
  <c r="AA22" i="4"/>
  <c r="AB22" i="4"/>
  <c r="AA23" i="4"/>
  <c r="AB23" i="4"/>
  <c r="AA24" i="4"/>
  <c r="AB24" i="4"/>
  <c r="AA25" i="4"/>
  <c r="AB25" i="4"/>
  <c r="AA26" i="4"/>
  <c r="AB26" i="4"/>
  <c r="AA27" i="4"/>
  <c r="AB27" i="4"/>
  <c r="AA28" i="4"/>
  <c r="AB28" i="4"/>
  <c r="AA29" i="4"/>
  <c r="AB29" i="4"/>
  <c r="AA30" i="4"/>
  <c r="AB30" i="4"/>
  <c r="AA31" i="4"/>
  <c r="AB31" i="4"/>
  <c r="AA32" i="4"/>
  <c r="AB32" i="4"/>
  <c r="AA33" i="4"/>
  <c r="AB33" i="4"/>
  <c r="AA34" i="4"/>
  <c r="AB34" i="4"/>
  <c r="AA35" i="4"/>
  <c r="AB35" i="4"/>
  <c r="AA36" i="4"/>
  <c r="AB36" i="4"/>
  <c r="AA37" i="4"/>
  <c r="AB37" i="4"/>
  <c r="AA38" i="4"/>
  <c r="AB38" i="4"/>
  <c r="AA39" i="4"/>
  <c r="AB39" i="4"/>
  <c r="AA40" i="4"/>
  <c r="AB40" i="4"/>
  <c r="AA41" i="4"/>
  <c r="AB41" i="4"/>
  <c r="AA42" i="4"/>
  <c r="AB42" i="4"/>
  <c r="AA43" i="4"/>
  <c r="AB43" i="4"/>
  <c r="AA44" i="4"/>
  <c r="AB44" i="4"/>
  <c r="AA45" i="4"/>
  <c r="AB45" i="4"/>
  <c r="AA46" i="4"/>
  <c r="AB46" i="4"/>
  <c r="AA48" i="4"/>
  <c r="AB48" i="4"/>
  <c r="AB7" i="4"/>
  <c r="AA7" i="4"/>
  <c r="O7" i="5"/>
  <c r="O8" i="5"/>
  <c r="O9" i="5"/>
  <c r="O10" i="5"/>
  <c r="O11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7" i="5"/>
  <c r="O6" i="5"/>
  <c r="J11" i="5"/>
  <c r="Y45" i="4"/>
  <c r="Y44" i="4"/>
  <c r="Y43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3" i="4"/>
  <c r="Y22" i="4"/>
  <c r="Y21" i="4"/>
  <c r="Y20" i="4"/>
  <c r="Y19" i="4"/>
  <c r="Y18" i="4"/>
  <c r="Y17" i="4"/>
  <c r="Y12" i="4"/>
  <c r="Y11" i="4"/>
  <c r="Y10" i="4"/>
  <c r="Y9" i="4"/>
  <c r="Y8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0" i="4"/>
  <c r="W29" i="4"/>
  <c r="W28" i="4"/>
  <c r="W27" i="4"/>
  <c r="W26" i="4"/>
  <c r="W25" i="4"/>
  <c r="W23" i="4"/>
  <c r="W22" i="4"/>
  <c r="W21" i="4"/>
  <c r="W20" i="4"/>
  <c r="W19" i="4"/>
  <c r="W18" i="4"/>
  <c r="W17" i="4"/>
  <c r="W12" i="4"/>
  <c r="W11" i="4"/>
  <c r="W10" i="4"/>
  <c r="W9" i="4"/>
  <c r="W8" i="4"/>
  <c r="U45" i="4"/>
  <c r="U44" i="4"/>
  <c r="U43" i="4"/>
  <c r="U41" i="4"/>
  <c r="U40" i="4"/>
  <c r="U39" i="4"/>
  <c r="U38" i="4"/>
  <c r="U37" i="4"/>
  <c r="U36" i="4"/>
  <c r="U35" i="4"/>
  <c r="U34" i="4"/>
  <c r="U33" i="4"/>
  <c r="U32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2" i="4"/>
  <c r="U11" i="4"/>
  <c r="U10" i="4"/>
  <c r="U9" i="4"/>
  <c r="U8" i="4"/>
  <c r="U7" i="4"/>
  <c r="S45" i="4"/>
  <c r="S44" i="4"/>
  <c r="S43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3" i="4"/>
  <c r="S22" i="4"/>
  <c r="S21" i="4"/>
  <c r="S20" i="4"/>
  <c r="S19" i="4"/>
  <c r="S18" i="4"/>
  <c r="S17" i="4"/>
  <c r="S12" i="4"/>
  <c r="S11" i="4"/>
  <c r="S10" i="4"/>
  <c r="S9" i="4"/>
  <c r="S8" i="4"/>
  <c r="Q45" i="4"/>
  <c r="Q44" i="4"/>
  <c r="Q43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3" i="4"/>
  <c r="Q22" i="4"/>
  <c r="Q21" i="4"/>
  <c r="Q20" i="4"/>
  <c r="Q19" i="4"/>
  <c r="Q18" i="4"/>
  <c r="Q17" i="4"/>
  <c r="Q12" i="4"/>
  <c r="Q11" i="4"/>
  <c r="Q10" i="4"/>
  <c r="Q9" i="4"/>
  <c r="Q8" i="4"/>
  <c r="O45" i="4"/>
  <c r="O44" i="4"/>
  <c r="O43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3" i="4"/>
  <c r="O22" i="4"/>
  <c r="O21" i="4"/>
  <c r="O20" i="4"/>
  <c r="O19" i="4"/>
  <c r="O18" i="4"/>
  <c r="O17" i="4"/>
  <c r="O12" i="4"/>
  <c r="O11" i="4"/>
  <c r="O10" i="4"/>
  <c r="O9" i="4"/>
  <c r="O8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3" i="4"/>
  <c r="M22" i="4"/>
  <c r="M21" i="4"/>
  <c r="M20" i="4"/>
  <c r="M19" i="4"/>
  <c r="M18" i="4"/>
  <c r="M17" i="4"/>
  <c r="M12" i="4"/>
  <c r="M11" i="4"/>
  <c r="M10" i="4"/>
  <c r="M9" i="4"/>
  <c r="M8" i="4"/>
  <c r="K45" i="4"/>
  <c r="K44" i="4"/>
  <c r="K43" i="4"/>
  <c r="K41" i="4"/>
  <c r="K40" i="4"/>
  <c r="K39" i="4"/>
  <c r="K38" i="4"/>
  <c r="K37" i="4"/>
  <c r="K36" i="4"/>
  <c r="K35" i="4"/>
  <c r="K34" i="4"/>
  <c r="K33" i="4"/>
  <c r="K32" i="4"/>
  <c r="K30" i="4"/>
  <c r="K29" i="4"/>
  <c r="K28" i="4"/>
  <c r="K27" i="4"/>
  <c r="K26" i="4"/>
  <c r="K25" i="4"/>
  <c r="K23" i="4"/>
  <c r="K22" i="4"/>
  <c r="K21" i="4"/>
  <c r="K20" i="4"/>
  <c r="K19" i="4"/>
  <c r="K18" i="4"/>
  <c r="K17" i="4"/>
  <c r="K12" i="4"/>
  <c r="K11" i="4"/>
  <c r="K10" i="4"/>
  <c r="K9" i="4"/>
  <c r="K8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0" i="4"/>
  <c r="I29" i="4"/>
  <c r="I28" i="4"/>
  <c r="I27" i="4"/>
  <c r="I26" i="4"/>
  <c r="I25" i="4"/>
  <c r="I23" i="4"/>
  <c r="I22" i="4"/>
  <c r="I21" i="4"/>
  <c r="I20" i="4"/>
  <c r="I19" i="4"/>
  <c r="I18" i="4"/>
  <c r="I17" i="4"/>
  <c r="I11" i="4"/>
  <c r="I10" i="4"/>
  <c r="I9" i="4"/>
  <c r="I8" i="4"/>
  <c r="Z42" i="4"/>
  <c r="Z39" i="4"/>
  <c r="Z35" i="4"/>
  <c r="Z31" i="4"/>
  <c r="Z24" i="4"/>
  <c r="Z16" i="4"/>
  <c r="Z46" i="4" s="1"/>
  <c r="Z12" i="4"/>
  <c r="X42" i="4"/>
  <c r="X39" i="4"/>
  <c r="X35" i="4"/>
  <c r="X31" i="4"/>
  <c r="X24" i="4" s="1"/>
  <c r="X16" i="4"/>
  <c r="X12" i="4"/>
  <c r="V42" i="4"/>
  <c r="V39" i="4"/>
  <c r="V35" i="4"/>
  <c r="V31" i="4"/>
  <c r="V24" i="4" s="1"/>
  <c r="V16" i="4"/>
  <c r="V12" i="4"/>
  <c r="T42" i="4"/>
  <c r="T39" i="4"/>
  <c r="T35" i="4"/>
  <c r="T31" i="4"/>
  <c r="T24" i="4"/>
  <c r="T16" i="4"/>
  <c r="T46" i="4" s="1"/>
  <c r="T12" i="4"/>
  <c r="R42" i="4"/>
  <c r="R39" i="4"/>
  <c r="R35" i="4"/>
  <c r="R31" i="4"/>
  <c r="R24" i="4" s="1"/>
  <c r="R16" i="4"/>
  <c r="R12" i="4"/>
  <c r="P42" i="4"/>
  <c r="P39" i="4"/>
  <c r="P35" i="4"/>
  <c r="P31" i="4"/>
  <c r="P24" i="4" s="1"/>
  <c r="P16" i="4"/>
  <c r="P12" i="4"/>
  <c r="N42" i="4"/>
  <c r="N39" i="4"/>
  <c r="N35" i="4"/>
  <c r="N31" i="4"/>
  <c r="N24" i="4" s="1"/>
  <c r="N16" i="4"/>
  <c r="N12" i="4"/>
  <c r="L42" i="4"/>
  <c r="L39" i="4"/>
  <c r="L35" i="4"/>
  <c r="L31" i="4"/>
  <c r="L24" i="4" s="1"/>
  <c r="L16" i="4"/>
  <c r="L12" i="4"/>
  <c r="J42" i="4"/>
  <c r="J39" i="4"/>
  <c r="J35" i="4"/>
  <c r="J31" i="4"/>
  <c r="J24" i="4"/>
  <c r="J16" i="4"/>
  <c r="J12" i="4"/>
  <c r="D42" i="4"/>
  <c r="D39" i="4"/>
  <c r="D35" i="4"/>
  <c r="D31" i="4"/>
  <c r="F42" i="4"/>
  <c r="F39" i="4"/>
  <c r="F35" i="4"/>
  <c r="F31" i="4"/>
  <c r="H42" i="4"/>
  <c r="H39" i="4"/>
  <c r="H35" i="4"/>
  <c r="H31" i="4"/>
  <c r="H24" i="4" s="1"/>
  <c r="D24" i="4"/>
  <c r="F24" i="4"/>
  <c r="F46" i="4" s="1"/>
  <c r="F48" i="4" s="1"/>
  <c r="D16" i="4"/>
  <c r="F16" i="4"/>
  <c r="H16" i="4"/>
  <c r="D12" i="4"/>
  <c r="F12" i="4"/>
  <c r="H12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3" i="4"/>
  <c r="G22" i="4"/>
  <c r="G21" i="4"/>
  <c r="G20" i="4"/>
  <c r="G19" i="4"/>
  <c r="G18" i="4"/>
  <c r="G17" i="4"/>
  <c r="G12" i="4"/>
  <c r="G11" i="4"/>
  <c r="G10" i="4"/>
  <c r="G9" i="4"/>
  <c r="G8" i="4"/>
  <c r="E45" i="4"/>
  <c r="E44" i="4"/>
  <c r="E43" i="4"/>
  <c r="E41" i="4"/>
  <c r="E40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2" i="4"/>
  <c r="E11" i="4"/>
  <c r="E10" i="4"/>
  <c r="E9" i="4"/>
  <c r="E8" i="4"/>
  <c r="Y7" i="4"/>
  <c r="W7" i="4"/>
  <c r="S7" i="4"/>
  <c r="Q7" i="4"/>
  <c r="O7" i="4"/>
  <c r="M7" i="4"/>
  <c r="K7" i="4"/>
  <c r="I7" i="4"/>
  <c r="G7" i="4"/>
  <c r="E7" i="4"/>
  <c r="C12" i="4"/>
  <c r="C17" i="4"/>
  <c r="C18" i="4"/>
  <c r="C19" i="4"/>
  <c r="C20" i="4"/>
  <c r="C21" i="4"/>
  <c r="C22" i="4"/>
  <c r="C23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3" i="4"/>
  <c r="C44" i="4"/>
  <c r="C45" i="4"/>
  <c r="D38" i="5"/>
  <c r="E39" i="4" s="1"/>
  <c r="E38" i="5"/>
  <c r="F38" i="5"/>
  <c r="G38" i="5"/>
  <c r="H38" i="5"/>
  <c r="I38" i="5"/>
  <c r="J38" i="5"/>
  <c r="K38" i="5"/>
  <c r="L38" i="5"/>
  <c r="M38" i="5"/>
  <c r="N38" i="5"/>
  <c r="L24" i="5"/>
  <c r="M24" i="5" s="1"/>
  <c r="F20" i="5"/>
  <c r="G20" i="5" s="1"/>
  <c r="E20" i="5"/>
  <c r="E15" i="5" s="1"/>
  <c r="G16" i="4" s="1"/>
  <c r="D20" i="5"/>
  <c r="G16" i="5"/>
  <c r="H16" i="5"/>
  <c r="I16" i="5" s="1"/>
  <c r="J16" i="5" s="1"/>
  <c r="K16" i="5" s="1"/>
  <c r="L16" i="5" s="1"/>
  <c r="M16" i="5" s="1"/>
  <c r="M18" i="5" s="1"/>
  <c r="B27" i="4"/>
  <c r="C20" i="5"/>
  <c r="C17" i="5"/>
  <c r="C15" i="5" s="1"/>
  <c r="C16" i="4" s="1"/>
  <c r="C8" i="4"/>
  <c r="C9" i="4"/>
  <c r="C10" i="4"/>
  <c r="C11" i="4"/>
  <c r="C7" i="4"/>
  <c r="E49" i="5"/>
  <c r="N41" i="5"/>
  <c r="Y42" i="4" s="1"/>
  <c r="M41" i="5"/>
  <c r="L41" i="5"/>
  <c r="U42" i="4" s="1"/>
  <c r="K41" i="5"/>
  <c r="S42" i="4" s="1"/>
  <c r="J41" i="5"/>
  <c r="Q42" i="4" s="1"/>
  <c r="I41" i="5"/>
  <c r="O42" i="4" s="1"/>
  <c r="H41" i="5"/>
  <c r="G41" i="5"/>
  <c r="K42" i="4" s="1"/>
  <c r="F41" i="5"/>
  <c r="I42" i="4" s="1"/>
  <c r="E41" i="5"/>
  <c r="G42" i="4" s="1"/>
  <c r="D41" i="5"/>
  <c r="E42" i="4" s="1"/>
  <c r="C41" i="5"/>
  <c r="C42" i="4" s="1"/>
  <c r="C38" i="5"/>
  <c r="N34" i="5"/>
  <c r="M34" i="5"/>
  <c r="L34" i="5"/>
  <c r="K34" i="5"/>
  <c r="J34" i="5"/>
  <c r="I34" i="5"/>
  <c r="H34" i="5"/>
  <c r="G34" i="5"/>
  <c r="F34" i="5"/>
  <c r="E34" i="5"/>
  <c r="D34" i="5"/>
  <c r="C34" i="5"/>
  <c r="N30" i="5"/>
  <c r="M30" i="5"/>
  <c r="W31" i="4" s="1"/>
  <c r="L30" i="5"/>
  <c r="U31" i="4" s="1"/>
  <c r="K30" i="5"/>
  <c r="J30" i="5"/>
  <c r="I30" i="5"/>
  <c r="H30" i="5"/>
  <c r="G30" i="5"/>
  <c r="K31" i="4" s="1"/>
  <c r="F30" i="5"/>
  <c r="I31" i="4" s="1"/>
  <c r="E30" i="5"/>
  <c r="D30" i="5"/>
  <c r="E31" i="4" s="1"/>
  <c r="C30" i="5"/>
  <c r="C31" i="4" s="1"/>
  <c r="L23" i="5"/>
  <c r="K23" i="5"/>
  <c r="S24" i="4" s="1"/>
  <c r="J23" i="5"/>
  <c r="Q24" i="4" s="1"/>
  <c r="I23" i="5"/>
  <c r="O24" i="4" s="1"/>
  <c r="H23" i="5"/>
  <c r="M24" i="4" s="1"/>
  <c r="G23" i="5"/>
  <c r="K24" i="4" s="1"/>
  <c r="F23" i="5"/>
  <c r="I24" i="4" s="1"/>
  <c r="E23" i="5"/>
  <c r="G24" i="4" s="1"/>
  <c r="D23" i="5"/>
  <c r="E24" i="4" s="1"/>
  <c r="C23" i="5"/>
  <c r="C24" i="4" s="1"/>
  <c r="F15" i="5"/>
  <c r="I16" i="4" s="1"/>
  <c r="D15" i="5"/>
  <c r="E16" i="4" s="1"/>
  <c r="N11" i="5"/>
  <c r="M11" i="5"/>
  <c r="L11" i="5"/>
  <c r="K11" i="5"/>
  <c r="I11" i="5"/>
  <c r="H11" i="5"/>
  <c r="G11" i="5"/>
  <c r="F11" i="5"/>
  <c r="I12" i="4" s="1"/>
  <c r="E11" i="5"/>
  <c r="D11" i="5"/>
  <c r="C11" i="5"/>
  <c r="G63" i="4"/>
  <c r="G62" i="4"/>
  <c r="G61" i="4"/>
  <c r="G60" i="4"/>
  <c r="G59" i="4"/>
  <c r="G58" i="4"/>
  <c r="G57" i="4"/>
  <c r="G56" i="4"/>
  <c r="G53" i="4"/>
  <c r="G52" i="4"/>
  <c r="G51" i="4"/>
  <c r="X48" i="4" l="1"/>
  <c r="D46" i="4"/>
  <c r="D48" i="4" s="1"/>
  <c r="P48" i="4"/>
  <c r="X46" i="4"/>
  <c r="H46" i="4"/>
  <c r="H48" i="4" s="1"/>
  <c r="P46" i="4"/>
  <c r="R46" i="4"/>
  <c r="R48" i="4" s="1"/>
  <c r="J46" i="4"/>
  <c r="J48" i="4" s="1"/>
  <c r="T48" i="4"/>
  <c r="Z48" i="4"/>
  <c r="V46" i="4"/>
  <c r="V48" i="4" s="1"/>
  <c r="N46" i="4"/>
  <c r="N48" i="4" s="1"/>
  <c r="L46" i="4"/>
  <c r="L48" i="4" s="1"/>
  <c r="N24" i="5"/>
  <c r="N23" i="5" s="1"/>
  <c r="Y24" i="4" s="1"/>
  <c r="M23" i="5"/>
  <c r="W24" i="4" s="1"/>
  <c r="H20" i="5"/>
  <c r="I20" i="5" s="1"/>
  <c r="J20" i="5" s="1"/>
  <c r="K20" i="5" s="1"/>
  <c r="L20" i="5" s="1"/>
  <c r="M20" i="5" s="1"/>
  <c r="N20" i="5" s="1"/>
  <c r="G15" i="5"/>
  <c r="K16" i="4" s="1"/>
  <c r="D45" i="5"/>
  <c r="N16" i="5"/>
  <c r="C45" i="5"/>
  <c r="F45" i="5"/>
  <c r="E45" i="5"/>
  <c r="G64" i="4"/>
  <c r="G55" i="4"/>
  <c r="C47" i="5" l="1"/>
  <c r="C48" i="4" s="1"/>
  <c r="C46" i="4"/>
  <c r="G45" i="5"/>
  <c r="F47" i="5"/>
  <c r="I48" i="4" s="1"/>
  <c r="I46" i="4"/>
  <c r="E47" i="5"/>
  <c r="G48" i="4" s="1"/>
  <c r="G46" i="4"/>
  <c r="D47" i="5"/>
  <c r="E48" i="4" s="1"/>
  <c r="E46" i="4"/>
  <c r="H15" i="5"/>
  <c r="I15" i="5"/>
  <c r="M15" i="5"/>
  <c r="N18" i="5"/>
  <c r="N15" i="5" s="1"/>
  <c r="J15" i="5"/>
  <c r="N45" i="5" l="1"/>
  <c r="Y16" i="4"/>
  <c r="M45" i="5"/>
  <c r="W16" i="4"/>
  <c r="J45" i="5"/>
  <c r="Q16" i="4"/>
  <c r="I45" i="5"/>
  <c r="O16" i="4"/>
  <c r="H45" i="5"/>
  <c r="M16" i="4"/>
  <c r="G47" i="5"/>
  <c r="K48" i="4" s="1"/>
  <c r="K46" i="4"/>
  <c r="L15" i="5"/>
  <c r="K15" i="5"/>
  <c r="L45" i="5" l="1"/>
  <c r="U16" i="4"/>
  <c r="N47" i="5"/>
  <c r="Y48" i="4" s="1"/>
  <c r="Y46" i="4"/>
  <c r="M47" i="5"/>
  <c r="W48" i="4" s="1"/>
  <c r="W46" i="4"/>
  <c r="K45" i="5"/>
  <c r="S16" i="4"/>
  <c r="J47" i="5"/>
  <c r="Q48" i="4" s="1"/>
  <c r="Q46" i="4"/>
  <c r="I47" i="5"/>
  <c r="O48" i="4" s="1"/>
  <c r="O46" i="4"/>
  <c r="H47" i="5"/>
  <c r="M48" i="4" s="1"/>
  <c r="M46" i="4"/>
  <c r="L47" i="5" l="1"/>
  <c r="U48" i="4" s="1"/>
  <c r="U46" i="4"/>
  <c r="K47" i="5"/>
  <c r="S48" i="4" s="1"/>
  <c r="S46" i="4"/>
</calcChain>
</file>

<file path=xl/sharedStrings.xml><?xml version="1.0" encoding="utf-8"?>
<sst xmlns="http://schemas.openxmlformats.org/spreadsheetml/2006/main" count="160" uniqueCount="73">
  <si>
    <t>RECEITAS</t>
  </si>
  <si>
    <t>TOTAL DE RECEITAS</t>
  </si>
  <si>
    <t>DESPESAS/CUSTOS</t>
  </si>
  <si>
    <t>ALUGUEL</t>
  </si>
  <si>
    <t>LUZ</t>
  </si>
  <si>
    <t>TELEFONE</t>
  </si>
  <si>
    <t>SALARIOS</t>
  </si>
  <si>
    <t>DESPESAS FINANCEIRAS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</si>
  <si>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</si>
  <si>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</si>
  <si>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</si>
  <si>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</si>
  <si>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</si>
  <si>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</si>
  <si>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</si>
  <si>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</si>
  <si>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</si>
  <si>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</si>
  <si>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</si>
  <si>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</si>
  <si>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EXERCICIO DE ORÇAMENTO</t>
  </si>
  <si>
    <t>VENDA ALUGUEIS</t>
  </si>
  <si>
    <t>VENDA IMOVEIS</t>
  </si>
  <si>
    <t>VENDA SERVIÇOS</t>
  </si>
  <si>
    <t>CUSTO DE PLANTÃO</t>
  </si>
  <si>
    <t>CUSTO DE COMBUSTIVEL</t>
  </si>
  <si>
    <t>CUSTO DE HORA EXTRA</t>
  </si>
  <si>
    <t>ORÇADO</t>
  </si>
  <si>
    <t>REALIZADO</t>
  </si>
  <si>
    <t>TOTAL DE DESPESAS/CUSTOS</t>
  </si>
  <si>
    <t>SUPONHA</t>
  </si>
  <si>
    <t>ANO</t>
  </si>
  <si>
    <t>mês</t>
  </si>
  <si>
    <t>ano</t>
  </si>
  <si>
    <t>BANCOS: CAPITAL DE GIRO DE 100MIL COM 2% de juros ao mês</t>
  </si>
  <si>
    <t>VENDAS COMERCIAIS</t>
  </si>
  <si>
    <t xml:space="preserve"> ALUGUEIS COMERCIAIS</t>
  </si>
  <si>
    <t>ALUGUEIS RESIDENCIAIS</t>
  </si>
  <si>
    <t>VENDAS RESIDENCIAIS</t>
  </si>
  <si>
    <t>OUTROS</t>
  </si>
  <si>
    <t>DESPESAS OPERACIONAIS</t>
  </si>
  <si>
    <t xml:space="preserve">TAXAS BANCÁRIAS </t>
  </si>
  <si>
    <t xml:space="preserve">JUROS </t>
  </si>
  <si>
    <t>TAXAS COBRANÇA</t>
  </si>
  <si>
    <t>PLANTÃO</t>
  </si>
  <si>
    <t>COMBUSTIVEL</t>
  </si>
  <si>
    <t>HORA EXTRA</t>
  </si>
  <si>
    <t>DESPESAS DE PESSOAL</t>
  </si>
  <si>
    <t>GÁS</t>
  </si>
  <si>
    <t>CONTADOR</t>
  </si>
  <si>
    <t>ADVOGADO</t>
  </si>
  <si>
    <t>SERVIÇOS TERCEIRIZADOS</t>
  </si>
  <si>
    <t>DESPESAS DE SERVIÇOS</t>
  </si>
  <si>
    <t>FÉRIAS</t>
  </si>
  <si>
    <t>13º</t>
  </si>
  <si>
    <t>AVISO PRÉVIO</t>
  </si>
  <si>
    <t>TRIBUTOS</t>
  </si>
  <si>
    <t>VALES REFEIÇÃO/ALIMENTAÇÃO</t>
  </si>
  <si>
    <t>VALE TRANSPORTE</t>
  </si>
  <si>
    <t>MANUTENÇÃO DE IMOVEL</t>
  </si>
  <si>
    <t>DESPESAS NÃO OCUPACIONAIS</t>
  </si>
  <si>
    <t>MATERIAL DE MANUTENÇÃO</t>
  </si>
  <si>
    <t>DESPESAS DE TRIBUTOS E TAXAS</t>
  </si>
  <si>
    <t>IPTU</t>
  </si>
  <si>
    <t>ALUGUEIS COMERCIAIS</t>
  </si>
  <si>
    <t>DESPESAS OCUPACIONAIS</t>
  </si>
  <si>
    <t>EXERCICIO DE ORÇAMENTO - IMOBILIÁRIA</t>
  </si>
  <si>
    <t>TELEFONE/INTERNET</t>
  </si>
  <si>
    <t>EXTRAS</t>
  </si>
  <si>
    <t>OUTRAS TAXAS</t>
  </si>
  <si>
    <t>RESULTADO DO PERIODO</t>
  </si>
  <si>
    <t xml:space="preserve">TOTAL ANO </t>
  </si>
  <si>
    <t>TOTAL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</si>
</sst>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[$-416]mmm\-yy;@"/>
    <numFmt numFmtId="165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3" fillId="0" borderId="1" xfId="0" applyFont="1" applyBorder="1"/>
    <xf numFmtId="0" fontId="0" fillId="0" borderId="0" xfId="0" applyBorder="1"/>
    <xf numFmtId="0" fontId="4" fillId="0" borderId="0" xfId="0" applyFont="1" applyBorder="1"/>
    <xf numFmtId="44" fontId="4" fillId="0" borderId="0" xfId="1" applyFont="1" applyBorder="1"/>
    <xf numFmtId="0" fontId="5" fillId="0" borderId="0" xfId="0" applyFont="1" applyBorder="1"/>
    <xf numFmtId="0" fontId="4" fillId="0" borderId="4" xfId="0" applyFont="1" applyBorder="1"/>
    <xf numFmtId="0" fontId="4" fillId="0" borderId="2" xfId="0" applyFont="1" applyBorder="1"/>
    <xf numFmtId="44" fontId="4" fillId="0" borderId="0" xfId="1" applyFont="1" applyFill="1" applyBorder="1"/>
    <xf numFmtId="44" fontId="7" fillId="0" borderId="0" xfId="0" applyNumberFormat="1" applyFont="1" applyBorder="1"/>
    <xf numFmtId="44" fontId="6" fillId="0" borderId="0" xfId="0" applyNumberFormat="1" applyFont="1" applyBorder="1"/>
    <xf numFmtId="44" fontId="6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 indent="3"/>
    </xf>
    <xf numFmtId="0" fontId="0" fillId="0" borderId="0" xfId="0" applyAlignment="1">
      <alignment horizontal="left" indent="2"/>
    </xf>
    <xf numFmtId="0" fontId="2" fillId="0" borderId="4" xfId="0" applyFont="1" applyBorder="1" applyAlignment="1">
      <alignment horizontal="left" indent="3"/>
    </xf>
    <xf numFmtId="0" fontId="10" fillId="2" borderId="0" xfId="0" applyFont="1" applyFill="1"/>
    <xf numFmtId="164" fontId="11" fillId="2" borderId="0" xfId="0" applyNumberFormat="1" applyFont="1" applyFill="1" applyAlignment="1">
      <alignment horizontal="center"/>
    </xf>
    <xf numFmtId="0" fontId="10" fillId="5" borderId="3" xfId="0" applyFont="1" applyFill="1" applyBorder="1"/>
    <xf numFmtId="0" fontId="12" fillId="0" borderId="0" xfId="0" applyFont="1" applyAlignment="1">
      <alignment horizontal="center" vertical="center"/>
    </xf>
    <xf numFmtId="0" fontId="10" fillId="7" borderId="0" xfId="0" applyFont="1" applyFill="1"/>
    <xf numFmtId="164" fontId="10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3" fillId="4" borderId="5" xfId="0" applyFont="1" applyFill="1" applyBorder="1"/>
    <xf numFmtId="0" fontId="3" fillId="3" borderId="1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2"/>
    </xf>
    <xf numFmtId="0" fontId="3" fillId="3" borderId="6" xfId="0" applyFont="1" applyFill="1" applyBorder="1" applyAlignment="1">
      <alignment horizontal="left" indent="1"/>
    </xf>
    <xf numFmtId="0" fontId="3" fillId="6" borderId="3" xfId="0" applyFont="1" applyFill="1" applyBorder="1"/>
    <xf numFmtId="0" fontId="0" fillId="0" borderId="7" xfId="0" applyBorder="1"/>
    <xf numFmtId="165" fontId="2" fillId="0" borderId="1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11" fillId="5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11" fillId="7" borderId="0" xfId="0" applyNumberFormat="1" applyFont="1" applyFill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 indent="2"/>
    </xf>
    <xf numFmtId="165" fontId="2" fillId="3" borderId="6" xfId="0" applyNumberFormat="1" applyFont="1" applyFill="1" applyBorder="1" applyAlignment="1">
      <alignment horizontal="right" vertical="center" indent="2"/>
    </xf>
    <xf numFmtId="165" fontId="2" fillId="0" borderId="4" xfId="0" applyNumberFormat="1" applyFont="1" applyBorder="1" applyAlignment="1">
      <alignment horizontal="right" vertical="center" indent="2"/>
    </xf>
    <xf numFmtId="165" fontId="2" fillId="6" borderId="3" xfId="0" applyNumberFormat="1" applyFont="1" applyFill="1" applyBorder="1" applyAlignment="1">
      <alignment horizontal="right" vertical="center"/>
    </xf>
    <xf numFmtId="165" fontId="0" fillId="0" borderId="7" xfId="0" applyNumberForma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4" fontId="9" fillId="4" borderId="8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0" fontId="3" fillId="8" borderId="1" xfId="0" applyFont="1" applyFill="1" applyBorder="1"/>
    <xf numFmtId="165" fontId="2" fillId="8" borderId="3" xfId="0" applyNumberFormat="1" applyFont="1" applyFill="1" applyBorder="1" applyAlignment="1">
      <alignment horizontal="right" vertical="center"/>
    </xf>
    <xf numFmtId="0" fontId="8" fillId="0" borderId="0" xfId="0" applyFont="1"/>
    <xf numFmtId="165" fontId="3" fillId="0" borderId="1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10" fillId="5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10" fillId="7" borderId="0" xfId="0" applyNumberFormat="1" applyFont="1" applyFill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3" fillId="6" borderId="3" xfId="0" applyNumberFormat="1" applyFont="1" applyFill="1" applyBorder="1" applyAlignment="1">
      <alignment horizontal="right" vertical="center"/>
    </xf>
    <xf numFmtId="165" fontId="8" fillId="0" borderId="7" xfId="0" applyNumberFormat="1" applyFont="1" applyBorder="1" applyAlignment="1">
      <alignment horizontal="right" vertical="center"/>
    </xf>
    <xf numFmtId="165" fontId="3" fillId="8" borderId="3" xfId="0" applyNumberFormat="1" applyFont="1" applyFill="1" applyBorder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"/>
  <sheetViews>
    <sheetView showGridLines="0" tabSelected="1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D47" sqref="D47"/>
    </sheetView>
  </sheetViews>
  <sheetFormatPr defaultRowHeight="15" x14ac:dyDescent="0.25"/>
  <cols>
    <col min="2" max="2" width="62.5703125" bestFit="1" customWidth="1"/>
    <col min="3" max="3" width="19" customWidth="1"/>
    <col min="4" max="8" width="15.7109375" customWidth="1"/>
    <col min="9" max="9" width="19.42578125" customWidth="1"/>
    <col min="10" max="14" width="15.7109375" customWidth="1"/>
    <col min="15" max="15" width="20.7109375" style="56" customWidth="1"/>
  </cols>
  <sheetData>
    <row r="2" spans="2:15" ht="26.25" x14ac:dyDescent="0.25">
      <c r="B2" s="27" t="s">
        <v>66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2:15" ht="26.25" x14ac:dyDescent="0.4">
      <c r="B4" s="1"/>
      <c r="C4" s="30" t="s">
        <v>8</v>
      </c>
      <c r="D4" s="30" t="s">
        <v>9</v>
      </c>
      <c r="E4" s="30" t="s">
        <v>10</v>
      </c>
      <c r="F4" s="30" t="s">
        <v>11</v>
      </c>
      <c r="G4" s="30" t="s">
        <v>12</v>
      </c>
      <c r="H4" s="30" t="s">
        <v>13</v>
      </c>
      <c r="I4" s="30" t="s">
        <v>14</v>
      </c>
      <c r="J4" s="30" t="s">
        <v>15</v>
      </c>
      <c r="K4" s="30" t="s">
        <v>16</v>
      </c>
      <c r="L4" s="30" t="s">
        <v>17</v>
      </c>
      <c r="M4" s="30" t="s">
        <v>18</v>
      </c>
      <c r="N4" s="30" t="s">
        <v>19</v>
      </c>
      <c r="O4" s="30" t="s">
        <v>71</v>
      </c>
    </row>
    <row r="5" spans="2:15" ht="26.25" x14ac:dyDescent="0.4">
      <c r="B5" s="24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9"/>
    </row>
    <row r="6" spans="2:15" ht="26.25" x14ac:dyDescent="0.4">
      <c r="B6" s="2" t="s">
        <v>64</v>
      </c>
      <c r="C6" s="37">
        <v>10000</v>
      </c>
      <c r="D6" s="37">
        <v>12000</v>
      </c>
      <c r="E6" s="37">
        <v>12000</v>
      </c>
      <c r="F6" s="37">
        <v>12000</v>
      </c>
      <c r="G6" s="37">
        <v>15000</v>
      </c>
      <c r="H6" s="37">
        <v>15000</v>
      </c>
      <c r="I6" s="37">
        <v>12000</v>
      </c>
      <c r="J6" s="37">
        <v>15000</v>
      </c>
      <c r="K6" s="37">
        <v>15000</v>
      </c>
      <c r="L6" s="37">
        <v>15000</v>
      </c>
      <c r="M6" s="37">
        <v>15000</v>
      </c>
      <c r="N6" s="37">
        <v>15000</v>
      </c>
      <c r="O6" s="57">
        <f>SUM(C6:N6)</f>
        <v>163000</v>
      </c>
    </row>
    <row r="7" spans="2:15" ht="26.25" x14ac:dyDescent="0.4">
      <c r="B7" s="2" t="s">
        <v>37</v>
      </c>
      <c r="C7" s="37">
        <v>12000</v>
      </c>
      <c r="D7" s="37">
        <v>0</v>
      </c>
      <c r="E7" s="37">
        <v>18000</v>
      </c>
      <c r="F7" s="37">
        <v>18000</v>
      </c>
      <c r="G7" s="37">
        <v>15000</v>
      </c>
      <c r="H7" s="37">
        <v>15000</v>
      </c>
      <c r="I7" s="37">
        <v>9000</v>
      </c>
      <c r="J7" s="37">
        <v>9000</v>
      </c>
      <c r="K7" s="37">
        <v>9000</v>
      </c>
      <c r="L7" s="37">
        <v>9000</v>
      </c>
      <c r="M7" s="37">
        <v>9000</v>
      </c>
      <c r="N7" s="37">
        <v>9000</v>
      </c>
      <c r="O7" s="57">
        <f t="shared" ref="O7:O47" si="0">SUM(C7:N7)</f>
        <v>132000</v>
      </c>
    </row>
    <row r="8" spans="2:15" ht="26.25" x14ac:dyDescent="0.4">
      <c r="B8" s="2" t="s">
        <v>35</v>
      </c>
      <c r="C8" s="37">
        <v>40000</v>
      </c>
      <c r="D8" s="37">
        <v>20000</v>
      </c>
      <c r="E8" s="37">
        <v>30000</v>
      </c>
      <c r="F8" s="37">
        <v>50000</v>
      </c>
      <c r="G8" s="37">
        <v>50000</v>
      </c>
      <c r="H8" s="37">
        <v>20000</v>
      </c>
      <c r="I8" s="37">
        <v>25000</v>
      </c>
      <c r="J8" s="37">
        <v>30000</v>
      </c>
      <c r="K8" s="37">
        <v>0</v>
      </c>
      <c r="L8" s="37">
        <v>0</v>
      </c>
      <c r="M8" s="37">
        <v>25000</v>
      </c>
      <c r="N8" s="37">
        <v>30000</v>
      </c>
      <c r="O8" s="57">
        <f t="shared" si="0"/>
        <v>320000</v>
      </c>
    </row>
    <row r="9" spans="2:15" ht="26.25" x14ac:dyDescent="0.4">
      <c r="B9" s="2" t="s">
        <v>38</v>
      </c>
      <c r="C9" s="38">
        <v>30000</v>
      </c>
      <c r="D9" s="38">
        <v>60000</v>
      </c>
      <c r="E9" s="38">
        <v>30000</v>
      </c>
      <c r="F9" s="38">
        <v>20000</v>
      </c>
      <c r="G9" s="38">
        <v>50000</v>
      </c>
      <c r="H9" s="38">
        <v>30000</v>
      </c>
      <c r="I9" s="38">
        <v>0</v>
      </c>
      <c r="J9" s="38">
        <v>50000</v>
      </c>
      <c r="K9" s="38">
        <v>30000</v>
      </c>
      <c r="L9" s="38">
        <v>20000</v>
      </c>
      <c r="M9" s="38">
        <v>40000</v>
      </c>
      <c r="N9" s="38">
        <v>10000</v>
      </c>
      <c r="O9" s="58">
        <f t="shared" si="0"/>
        <v>370000</v>
      </c>
    </row>
    <row r="10" spans="2:15" ht="27" thickBot="1" x14ac:dyDescent="0.45">
      <c r="B10" s="3" t="s">
        <v>39</v>
      </c>
      <c r="C10" s="39">
        <v>5000</v>
      </c>
      <c r="D10" s="39">
        <v>0</v>
      </c>
      <c r="E10" s="39">
        <v>3000</v>
      </c>
      <c r="F10" s="39">
        <v>0</v>
      </c>
      <c r="G10" s="39">
        <v>2000</v>
      </c>
      <c r="H10" s="39">
        <v>0</v>
      </c>
      <c r="I10" s="39">
        <v>5000</v>
      </c>
      <c r="J10" s="39">
        <v>4000</v>
      </c>
      <c r="K10" s="39">
        <v>2000</v>
      </c>
      <c r="L10" s="39">
        <v>500</v>
      </c>
      <c r="M10" s="39">
        <v>600</v>
      </c>
      <c r="N10" s="39">
        <v>1250</v>
      </c>
      <c r="O10" s="59">
        <f t="shared" si="0"/>
        <v>23350</v>
      </c>
    </row>
    <row r="11" spans="2:15" ht="27" thickTop="1" x14ac:dyDescent="0.4">
      <c r="B11" s="26" t="s">
        <v>1</v>
      </c>
      <c r="C11" s="40">
        <f>SUM(C6:C10)</f>
        <v>97000</v>
      </c>
      <c r="D11" s="40">
        <f t="shared" ref="D11:N11" si="1">SUM(D6:D10)</f>
        <v>92000</v>
      </c>
      <c r="E11" s="40">
        <f t="shared" si="1"/>
        <v>93000</v>
      </c>
      <c r="F11" s="40">
        <f t="shared" si="1"/>
        <v>100000</v>
      </c>
      <c r="G11" s="40">
        <f t="shared" si="1"/>
        <v>132000</v>
      </c>
      <c r="H11" s="40">
        <f t="shared" si="1"/>
        <v>80000</v>
      </c>
      <c r="I11" s="40">
        <f t="shared" si="1"/>
        <v>51000</v>
      </c>
      <c r="J11" s="40">
        <f>SUM(J6:J10)</f>
        <v>108000</v>
      </c>
      <c r="K11" s="40">
        <f t="shared" si="1"/>
        <v>56000</v>
      </c>
      <c r="L11" s="40">
        <f t="shared" si="1"/>
        <v>44500</v>
      </c>
      <c r="M11" s="40">
        <f t="shared" si="1"/>
        <v>89600</v>
      </c>
      <c r="N11" s="40">
        <f t="shared" si="1"/>
        <v>65250</v>
      </c>
      <c r="O11" s="60">
        <f t="shared" si="0"/>
        <v>1008350</v>
      </c>
    </row>
    <row r="12" spans="2:15" ht="26.25" x14ac:dyDescent="0.4">
      <c r="B12" s="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61"/>
    </row>
    <row r="13" spans="2:15" ht="26.25" x14ac:dyDescent="0.4">
      <c r="B13" s="28" t="s">
        <v>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62"/>
    </row>
    <row r="14" spans="2:15" ht="26.25" x14ac:dyDescent="0.4">
      <c r="B14" s="31" t="s">
        <v>40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61"/>
    </row>
    <row r="15" spans="2:15" ht="26.25" x14ac:dyDescent="0.4">
      <c r="B15" s="32" t="s">
        <v>47</v>
      </c>
      <c r="C15" s="43">
        <f>SUM(C16:C22)</f>
        <v>59580</v>
      </c>
      <c r="D15" s="43">
        <f t="shared" ref="D15:N15" si="2">SUM(D16:D22)</f>
        <v>48030</v>
      </c>
      <c r="E15" s="43">
        <f t="shared" si="2"/>
        <v>48030</v>
      </c>
      <c r="F15" s="43">
        <f t="shared" si="2"/>
        <v>48030</v>
      </c>
      <c r="G15" s="43">
        <f t="shared" si="2"/>
        <v>49477.5</v>
      </c>
      <c r="H15" s="43">
        <f t="shared" si="2"/>
        <v>49477.5</v>
      </c>
      <c r="I15" s="43">
        <f t="shared" si="2"/>
        <v>49497.5</v>
      </c>
      <c r="J15" s="43">
        <f t="shared" si="2"/>
        <v>49497.5</v>
      </c>
      <c r="K15" s="43">
        <f t="shared" si="2"/>
        <v>49497.5</v>
      </c>
      <c r="L15" s="43">
        <f t="shared" si="2"/>
        <v>49497.5</v>
      </c>
      <c r="M15" s="43">
        <f t="shared" si="2"/>
        <v>67901.024999999994</v>
      </c>
      <c r="N15" s="43">
        <f t="shared" si="2"/>
        <v>68290.905750000005</v>
      </c>
      <c r="O15" s="63">
        <f t="shared" si="0"/>
        <v>636806.93075000006</v>
      </c>
    </row>
    <row r="16" spans="2:15" ht="26.25" x14ac:dyDescent="0.4">
      <c r="B16" s="20" t="s">
        <v>6</v>
      </c>
      <c r="C16" s="37">
        <v>35000</v>
      </c>
      <c r="D16" s="37">
        <v>35000</v>
      </c>
      <c r="E16" s="37">
        <v>35000</v>
      </c>
      <c r="F16" s="37">
        <v>35000</v>
      </c>
      <c r="G16" s="37">
        <f>F16*1.03</f>
        <v>36050</v>
      </c>
      <c r="H16" s="37">
        <f>G16</f>
        <v>36050</v>
      </c>
      <c r="I16" s="37">
        <f t="shared" ref="I16:N16" si="3">H16</f>
        <v>36050</v>
      </c>
      <c r="J16" s="37">
        <f t="shared" si="3"/>
        <v>36050</v>
      </c>
      <c r="K16" s="37">
        <f t="shared" si="3"/>
        <v>36050</v>
      </c>
      <c r="L16" s="37">
        <f t="shared" si="3"/>
        <v>36050</v>
      </c>
      <c r="M16" s="37">
        <f t="shared" si="3"/>
        <v>36050</v>
      </c>
      <c r="N16" s="37">
        <f t="shared" si="3"/>
        <v>36050</v>
      </c>
      <c r="O16" s="57">
        <f t="shared" si="0"/>
        <v>428400</v>
      </c>
    </row>
    <row r="17" spans="2:15" ht="26.25" x14ac:dyDescent="0.4">
      <c r="B17" s="20" t="s">
        <v>53</v>
      </c>
      <c r="C17" s="37">
        <f>C16*0.33</f>
        <v>11550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57">
        <f t="shared" si="0"/>
        <v>11550</v>
      </c>
    </row>
    <row r="18" spans="2:15" ht="26.25" x14ac:dyDescent="0.4">
      <c r="B18" s="20" t="s">
        <v>54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f>M16*0.5</f>
        <v>18025</v>
      </c>
      <c r="N18" s="37">
        <f>N16*0.5</f>
        <v>18025</v>
      </c>
      <c r="O18" s="57">
        <f t="shared" si="0"/>
        <v>36050</v>
      </c>
    </row>
    <row r="19" spans="2:15" ht="26.25" x14ac:dyDescent="0.4">
      <c r="B19" s="20" t="s">
        <v>55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57">
        <f t="shared" si="0"/>
        <v>0</v>
      </c>
    </row>
    <row r="20" spans="2:15" ht="26.25" x14ac:dyDescent="0.4">
      <c r="B20" s="20" t="s">
        <v>56</v>
      </c>
      <c r="C20" s="37">
        <f>C16*0.35</f>
        <v>12250</v>
      </c>
      <c r="D20" s="37">
        <f t="shared" ref="D20:F20" si="4">D16*0.35</f>
        <v>12250</v>
      </c>
      <c r="E20" s="37">
        <f t="shared" si="4"/>
        <v>12250</v>
      </c>
      <c r="F20" s="37">
        <f t="shared" si="4"/>
        <v>12250</v>
      </c>
      <c r="G20" s="37">
        <f>F20*1.03</f>
        <v>12617.5</v>
      </c>
      <c r="H20" s="37">
        <f>G20</f>
        <v>12617.5</v>
      </c>
      <c r="I20" s="37">
        <f t="shared" ref="I20:L20" si="5">H20</f>
        <v>12617.5</v>
      </c>
      <c r="J20" s="37">
        <f t="shared" si="5"/>
        <v>12617.5</v>
      </c>
      <c r="K20" s="37">
        <f t="shared" si="5"/>
        <v>12617.5</v>
      </c>
      <c r="L20" s="37">
        <f t="shared" si="5"/>
        <v>12617.5</v>
      </c>
      <c r="M20" s="37">
        <f>L20*1.03</f>
        <v>12996.025</v>
      </c>
      <c r="N20" s="37">
        <f t="shared" ref="N20" si="6">M20*1.03</f>
        <v>13385.90575</v>
      </c>
      <c r="O20" s="57">
        <f t="shared" si="0"/>
        <v>151086.93075</v>
      </c>
    </row>
    <row r="21" spans="2:15" ht="26.25" x14ac:dyDescent="0.4">
      <c r="B21" s="20" t="s">
        <v>57</v>
      </c>
      <c r="C21" s="37">
        <v>600</v>
      </c>
      <c r="D21" s="37">
        <v>600</v>
      </c>
      <c r="E21" s="37">
        <v>600</v>
      </c>
      <c r="F21" s="37">
        <v>600</v>
      </c>
      <c r="G21" s="37">
        <v>630</v>
      </c>
      <c r="H21" s="37">
        <v>630</v>
      </c>
      <c r="I21" s="37">
        <v>630</v>
      </c>
      <c r="J21" s="37">
        <v>630</v>
      </c>
      <c r="K21" s="37">
        <v>630</v>
      </c>
      <c r="L21" s="37">
        <v>630</v>
      </c>
      <c r="M21" s="37">
        <v>630</v>
      </c>
      <c r="N21" s="37">
        <v>630</v>
      </c>
      <c r="O21" s="57">
        <f t="shared" si="0"/>
        <v>7440</v>
      </c>
    </row>
    <row r="22" spans="2:15" ht="26.25" x14ac:dyDescent="0.4">
      <c r="B22" s="20" t="s">
        <v>58</v>
      </c>
      <c r="C22" s="37">
        <v>180</v>
      </c>
      <c r="D22" s="37">
        <v>180</v>
      </c>
      <c r="E22" s="37">
        <v>180</v>
      </c>
      <c r="F22" s="37">
        <v>180</v>
      </c>
      <c r="G22" s="37">
        <v>180</v>
      </c>
      <c r="H22" s="37">
        <v>180</v>
      </c>
      <c r="I22" s="37">
        <v>200</v>
      </c>
      <c r="J22" s="37">
        <v>200</v>
      </c>
      <c r="K22" s="37">
        <v>200</v>
      </c>
      <c r="L22" s="37">
        <v>200</v>
      </c>
      <c r="M22" s="37">
        <v>200</v>
      </c>
      <c r="N22" s="37">
        <v>200</v>
      </c>
      <c r="O22" s="57">
        <f t="shared" si="0"/>
        <v>2280</v>
      </c>
    </row>
    <row r="23" spans="2:15" ht="26.25" x14ac:dyDescent="0.4">
      <c r="B23" s="32" t="s">
        <v>65</v>
      </c>
      <c r="C23" s="43">
        <f>SUM(C24:C29)</f>
        <v>3750</v>
      </c>
      <c r="D23" s="43">
        <f t="shared" ref="D23:N23" si="7">SUM(D24:D29)</f>
        <v>3450</v>
      </c>
      <c r="E23" s="43">
        <f t="shared" si="7"/>
        <v>3750</v>
      </c>
      <c r="F23" s="43">
        <f t="shared" si="7"/>
        <v>3550</v>
      </c>
      <c r="G23" s="43">
        <f t="shared" si="7"/>
        <v>3300</v>
      </c>
      <c r="H23" s="43">
        <f t="shared" si="7"/>
        <v>3850</v>
      </c>
      <c r="I23" s="43">
        <f t="shared" si="7"/>
        <v>3620</v>
      </c>
      <c r="J23" s="43">
        <f t="shared" si="7"/>
        <v>3370</v>
      </c>
      <c r="K23" s="43">
        <f t="shared" si="7"/>
        <v>3770</v>
      </c>
      <c r="L23" s="43">
        <f t="shared" si="7"/>
        <v>3970</v>
      </c>
      <c r="M23" s="43">
        <f t="shared" si="7"/>
        <v>3870</v>
      </c>
      <c r="N23" s="43">
        <f t="shared" si="7"/>
        <v>3870</v>
      </c>
      <c r="O23" s="63">
        <f t="shared" si="0"/>
        <v>44120</v>
      </c>
    </row>
    <row r="24" spans="2:15" ht="26.25" x14ac:dyDescent="0.4">
      <c r="B24" s="21" t="s">
        <v>3</v>
      </c>
      <c r="C24" s="37">
        <v>2000</v>
      </c>
      <c r="D24" s="37">
        <v>2000</v>
      </c>
      <c r="E24" s="37">
        <v>2000</v>
      </c>
      <c r="F24" s="37">
        <v>2000</v>
      </c>
      <c r="G24" s="37">
        <v>2000</v>
      </c>
      <c r="H24" s="37">
        <v>2000</v>
      </c>
      <c r="I24" s="37">
        <v>2000</v>
      </c>
      <c r="J24" s="37">
        <v>2000</v>
      </c>
      <c r="K24" s="37">
        <v>2000</v>
      </c>
      <c r="L24" s="37">
        <f>K24*1.2</f>
        <v>2400</v>
      </c>
      <c r="M24" s="37">
        <f>L24</f>
        <v>2400</v>
      </c>
      <c r="N24" s="37">
        <f>M24</f>
        <v>2400</v>
      </c>
      <c r="O24" s="57">
        <f t="shared" si="0"/>
        <v>25200</v>
      </c>
    </row>
    <row r="25" spans="2:15" ht="26.25" x14ac:dyDescent="0.4">
      <c r="B25" s="21" t="s">
        <v>4</v>
      </c>
      <c r="C25" s="37">
        <v>600</v>
      </c>
      <c r="D25" s="37">
        <v>600</v>
      </c>
      <c r="E25" s="37">
        <v>400</v>
      </c>
      <c r="F25" s="37">
        <v>400</v>
      </c>
      <c r="G25" s="37">
        <v>450</v>
      </c>
      <c r="H25" s="37">
        <v>500</v>
      </c>
      <c r="I25" s="37">
        <v>450</v>
      </c>
      <c r="J25" s="37">
        <v>500</v>
      </c>
      <c r="K25" s="37">
        <v>400</v>
      </c>
      <c r="L25" s="37">
        <v>400</v>
      </c>
      <c r="M25" s="37">
        <v>600</v>
      </c>
      <c r="N25" s="37">
        <v>600</v>
      </c>
      <c r="O25" s="57">
        <f t="shared" si="0"/>
        <v>5900</v>
      </c>
    </row>
    <row r="26" spans="2:15" ht="26.25" x14ac:dyDescent="0.4">
      <c r="B26" s="21" t="s">
        <v>67</v>
      </c>
      <c r="C26" s="37">
        <v>800</v>
      </c>
      <c r="D26" s="37">
        <v>800</v>
      </c>
      <c r="E26" s="37">
        <v>800</v>
      </c>
      <c r="F26" s="37">
        <v>800</v>
      </c>
      <c r="G26" s="37">
        <v>800</v>
      </c>
      <c r="H26" s="37">
        <v>800</v>
      </c>
      <c r="I26" s="37">
        <v>800</v>
      </c>
      <c r="J26" s="37">
        <v>800</v>
      </c>
      <c r="K26" s="37">
        <v>800</v>
      </c>
      <c r="L26" s="37">
        <v>800</v>
      </c>
      <c r="M26" s="37">
        <v>800</v>
      </c>
      <c r="N26" s="37">
        <v>800</v>
      </c>
      <c r="O26" s="57">
        <f t="shared" si="0"/>
        <v>9600</v>
      </c>
    </row>
    <row r="27" spans="2:15" ht="26.25" x14ac:dyDescent="0.4">
      <c r="B27" s="21" t="s">
        <v>48</v>
      </c>
      <c r="C27" s="37">
        <v>50</v>
      </c>
      <c r="D27" s="37">
        <v>50</v>
      </c>
      <c r="E27" s="37">
        <v>50</v>
      </c>
      <c r="F27" s="37">
        <v>50</v>
      </c>
      <c r="G27" s="37">
        <v>50</v>
      </c>
      <c r="H27" s="37">
        <v>50</v>
      </c>
      <c r="I27" s="37">
        <v>70</v>
      </c>
      <c r="J27" s="37">
        <v>70</v>
      </c>
      <c r="K27" s="37">
        <v>70</v>
      </c>
      <c r="L27" s="37">
        <v>70</v>
      </c>
      <c r="M27" s="37">
        <v>70</v>
      </c>
      <c r="N27" s="37">
        <v>70</v>
      </c>
      <c r="O27" s="57">
        <f t="shared" si="0"/>
        <v>720</v>
      </c>
    </row>
    <row r="28" spans="2:15" ht="26.25" x14ac:dyDescent="0.4">
      <c r="B28" s="21" t="s">
        <v>59</v>
      </c>
      <c r="C28" s="37">
        <v>0</v>
      </c>
      <c r="D28" s="37">
        <v>0</v>
      </c>
      <c r="E28" s="37">
        <v>500</v>
      </c>
      <c r="F28" s="37">
        <v>0</v>
      </c>
      <c r="G28" s="37">
        <v>0</v>
      </c>
      <c r="H28" s="37">
        <v>500</v>
      </c>
      <c r="I28" s="37">
        <v>0</v>
      </c>
      <c r="J28" s="37">
        <v>0</v>
      </c>
      <c r="K28" s="37">
        <v>500</v>
      </c>
      <c r="L28" s="37">
        <v>0</v>
      </c>
      <c r="M28" s="37">
        <v>0</v>
      </c>
      <c r="N28" s="37">
        <v>0</v>
      </c>
      <c r="O28" s="57">
        <f t="shared" si="0"/>
        <v>1500</v>
      </c>
    </row>
    <row r="29" spans="2:15" ht="26.25" x14ac:dyDescent="0.4">
      <c r="B29" s="21" t="s">
        <v>61</v>
      </c>
      <c r="C29" s="37">
        <v>300</v>
      </c>
      <c r="D29" s="37">
        <v>0</v>
      </c>
      <c r="E29" s="37">
        <v>0</v>
      </c>
      <c r="F29" s="37">
        <v>300</v>
      </c>
      <c r="G29" s="37">
        <v>0</v>
      </c>
      <c r="H29" s="37">
        <v>0</v>
      </c>
      <c r="I29" s="37">
        <v>300</v>
      </c>
      <c r="J29" s="37">
        <v>0</v>
      </c>
      <c r="K29" s="37">
        <v>0</v>
      </c>
      <c r="L29" s="37">
        <v>300</v>
      </c>
      <c r="M29" s="37">
        <v>0</v>
      </c>
      <c r="N29" s="37">
        <v>0</v>
      </c>
      <c r="O29" s="57">
        <f t="shared" si="0"/>
        <v>1200</v>
      </c>
    </row>
    <row r="30" spans="2:15" ht="26.25" x14ac:dyDescent="0.4">
      <c r="B30" s="33" t="s">
        <v>52</v>
      </c>
      <c r="C30" s="43">
        <f>SUM(C31:C33)</f>
        <v>4050</v>
      </c>
      <c r="D30" s="43">
        <f t="shared" ref="D30:N30" si="8">SUM(D31:D33)</f>
        <v>4050</v>
      </c>
      <c r="E30" s="43">
        <f t="shared" si="8"/>
        <v>6050</v>
      </c>
      <c r="F30" s="43">
        <f t="shared" si="8"/>
        <v>5100</v>
      </c>
      <c r="G30" s="43">
        <f t="shared" si="8"/>
        <v>4050</v>
      </c>
      <c r="H30" s="43">
        <f t="shared" si="8"/>
        <v>6050</v>
      </c>
      <c r="I30" s="43">
        <f t="shared" si="8"/>
        <v>4050</v>
      </c>
      <c r="J30" s="43">
        <f t="shared" si="8"/>
        <v>4050</v>
      </c>
      <c r="K30" s="43">
        <f t="shared" si="8"/>
        <v>6050</v>
      </c>
      <c r="L30" s="43">
        <f t="shared" si="8"/>
        <v>4050</v>
      </c>
      <c r="M30" s="43">
        <f t="shared" si="8"/>
        <v>4050</v>
      </c>
      <c r="N30" s="43">
        <f t="shared" si="8"/>
        <v>7100</v>
      </c>
      <c r="O30" s="63">
        <f t="shared" si="0"/>
        <v>58700</v>
      </c>
    </row>
    <row r="31" spans="2:15" ht="26.25" x14ac:dyDescent="0.4">
      <c r="B31" s="21" t="s">
        <v>50</v>
      </c>
      <c r="C31" s="37">
        <v>0</v>
      </c>
      <c r="D31" s="37">
        <v>0</v>
      </c>
      <c r="E31" s="37">
        <v>2000</v>
      </c>
      <c r="F31" s="37">
        <v>0</v>
      </c>
      <c r="G31" s="37">
        <v>0</v>
      </c>
      <c r="H31" s="37">
        <v>2000</v>
      </c>
      <c r="I31" s="37">
        <v>0</v>
      </c>
      <c r="J31" s="37">
        <v>0</v>
      </c>
      <c r="K31" s="37">
        <v>2000</v>
      </c>
      <c r="L31" s="37">
        <v>0</v>
      </c>
      <c r="M31" s="37">
        <v>0</v>
      </c>
      <c r="N31" s="37">
        <v>2000</v>
      </c>
      <c r="O31" s="57">
        <f t="shared" si="0"/>
        <v>8000</v>
      </c>
    </row>
    <row r="32" spans="2:15" ht="26.25" x14ac:dyDescent="0.4">
      <c r="B32" s="21" t="s">
        <v>49</v>
      </c>
      <c r="C32" s="37">
        <v>1050</v>
      </c>
      <c r="D32" s="37">
        <v>1050</v>
      </c>
      <c r="E32" s="37">
        <v>1050</v>
      </c>
      <c r="F32" s="37">
        <v>2100</v>
      </c>
      <c r="G32" s="37">
        <v>1050</v>
      </c>
      <c r="H32" s="37">
        <v>1050</v>
      </c>
      <c r="I32" s="37">
        <v>1050</v>
      </c>
      <c r="J32" s="37">
        <v>1050</v>
      </c>
      <c r="K32" s="37">
        <v>1050</v>
      </c>
      <c r="L32" s="37">
        <v>1050</v>
      </c>
      <c r="M32" s="37">
        <v>1050</v>
      </c>
      <c r="N32" s="37">
        <v>2100</v>
      </c>
      <c r="O32" s="57">
        <f t="shared" si="0"/>
        <v>14700</v>
      </c>
    </row>
    <row r="33" spans="2:15" ht="26.25" x14ac:dyDescent="0.4">
      <c r="B33" s="21" t="s">
        <v>51</v>
      </c>
      <c r="C33" s="37">
        <v>3000</v>
      </c>
      <c r="D33" s="37">
        <v>3000</v>
      </c>
      <c r="E33" s="37">
        <v>3000</v>
      </c>
      <c r="F33" s="37">
        <v>3000</v>
      </c>
      <c r="G33" s="37">
        <v>3000</v>
      </c>
      <c r="H33" s="37">
        <v>3000</v>
      </c>
      <c r="I33" s="37">
        <v>3000</v>
      </c>
      <c r="J33" s="37">
        <v>3000</v>
      </c>
      <c r="K33" s="37">
        <v>3000</v>
      </c>
      <c r="L33" s="37">
        <v>3000</v>
      </c>
      <c r="M33" s="37">
        <v>3000</v>
      </c>
      <c r="N33" s="37">
        <v>3000</v>
      </c>
      <c r="O33" s="57">
        <f t="shared" si="0"/>
        <v>36000</v>
      </c>
    </row>
    <row r="34" spans="2:15" ht="26.25" x14ac:dyDescent="0.4">
      <c r="B34" s="32" t="s">
        <v>60</v>
      </c>
      <c r="C34" s="43">
        <f>SUM(C35:C37)</f>
        <v>1350</v>
      </c>
      <c r="D34" s="43">
        <f t="shared" ref="D34:N34" si="9">SUM(D35:D37)</f>
        <v>1350</v>
      </c>
      <c r="E34" s="43">
        <f t="shared" si="9"/>
        <v>1350</v>
      </c>
      <c r="F34" s="43">
        <f t="shared" si="9"/>
        <v>1350</v>
      </c>
      <c r="G34" s="43">
        <f t="shared" si="9"/>
        <v>1350</v>
      </c>
      <c r="H34" s="43">
        <f t="shared" si="9"/>
        <v>1350</v>
      </c>
      <c r="I34" s="43">
        <f t="shared" si="9"/>
        <v>1350</v>
      </c>
      <c r="J34" s="43">
        <f t="shared" si="9"/>
        <v>1350</v>
      </c>
      <c r="K34" s="43">
        <f t="shared" si="9"/>
        <v>1350</v>
      </c>
      <c r="L34" s="43">
        <f t="shared" si="9"/>
        <v>1350</v>
      </c>
      <c r="M34" s="43">
        <f t="shared" si="9"/>
        <v>1350</v>
      </c>
      <c r="N34" s="43">
        <f t="shared" si="9"/>
        <v>1350</v>
      </c>
      <c r="O34" s="63">
        <f t="shared" si="0"/>
        <v>16200</v>
      </c>
    </row>
    <row r="35" spans="2:15" s="22" customFormat="1" ht="26.25" x14ac:dyDescent="0.4">
      <c r="B35" s="21" t="s">
        <v>44</v>
      </c>
      <c r="C35" s="37">
        <v>600</v>
      </c>
      <c r="D35" s="37">
        <v>600</v>
      </c>
      <c r="E35" s="37">
        <v>600</v>
      </c>
      <c r="F35" s="37">
        <v>600</v>
      </c>
      <c r="G35" s="37">
        <v>600</v>
      </c>
      <c r="H35" s="37">
        <v>600</v>
      </c>
      <c r="I35" s="37">
        <v>600</v>
      </c>
      <c r="J35" s="37">
        <v>600</v>
      </c>
      <c r="K35" s="37">
        <v>600</v>
      </c>
      <c r="L35" s="37">
        <v>600</v>
      </c>
      <c r="M35" s="37">
        <v>600</v>
      </c>
      <c r="N35" s="37">
        <v>600</v>
      </c>
      <c r="O35" s="57">
        <f t="shared" si="0"/>
        <v>7200</v>
      </c>
    </row>
    <row r="36" spans="2:15" s="22" customFormat="1" ht="26.25" x14ac:dyDescent="0.4">
      <c r="B36" s="21" t="s">
        <v>45</v>
      </c>
      <c r="C36" s="37">
        <v>500</v>
      </c>
      <c r="D36" s="37">
        <v>500</v>
      </c>
      <c r="E36" s="37">
        <v>500</v>
      </c>
      <c r="F36" s="37">
        <v>500</v>
      </c>
      <c r="G36" s="37">
        <v>500</v>
      </c>
      <c r="H36" s="37">
        <v>500</v>
      </c>
      <c r="I36" s="37">
        <v>500</v>
      </c>
      <c r="J36" s="37">
        <v>500</v>
      </c>
      <c r="K36" s="37">
        <v>500</v>
      </c>
      <c r="L36" s="37">
        <v>500</v>
      </c>
      <c r="M36" s="37">
        <v>500</v>
      </c>
      <c r="N36" s="37">
        <v>500</v>
      </c>
      <c r="O36" s="57">
        <f t="shared" si="0"/>
        <v>6000</v>
      </c>
    </row>
    <row r="37" spans="2:15" s="22" customFormat="1" ht="26.25" x14ac:dyDescent="0.4">
      <c r="B37" s="21" t="s">
        <v>68</v>
      </c>
      <c r="C37" s="37">
        <v>250</v>
      </c>
      <c r="D37" s="37">
        <v>250</v>
      </c>
      <c r="E37" s="37">
        <v>250</v>
      </c>
      <c r="F37" s="37">
        <v>250</v>
      </c>
      <c r="G37" s="37">
        <v>250</v>
      </c>
      <c r="H37" s="37">
        <v>250</v>
      </c>
      <c r="I37" s="37">
        <v>250</v>
      </c>
      <c r="J37" s="37">
        <v>250</v>
      </c>
      <c r="K37" s="37">
        <v>250</v>
      </c>
      <c r="L37" s="37">
        <v>250</v>
      </c>
      <c r="M37" s="37">
        <v>250</v>
      </c>
      <c r="N37" s="37">
        <v>250</v>
      </c>
      <c r="O37" s="57">
        <f t="shared" si="0"/>
        <v>3000</v>
      </c>
    </row>
    <row r="38" spans="2:15" s="22" customFormat="1" ht="26.25" x14ac:dyDescent="0.4">
      <c r="B38" s="34" t="s">
        <v>62</v>
      </c>
      <c r="C38" s="43">
        <f>SUM(C39:C40)</f>
        <v>50</v>
      </c>
      <c r="D38" s="43">
        <f t="shared" ref="D38:N38" si="10">SUM(D39:D40)</f>
        <v>50</v>
      </c>
      <c r="E38" s="43">
        <f t="shared" si="10"/>
        <v>250</v>
      </c>
      <c r="F38" s="43">
        <f t="shared" si="10"/>
        <v>250</v>
      </c>
      <c r="G38" s="43">
        <f t="shared" si="10"/>
        <v>250</v>
      </c>
      <c r="H38" s="43">
        <f t="shared" si="10"/>
        <v>250</v>
      </c>
      <c r="I38" s="43">
        <f t="shared" si="10"/>
        <v>250</v>
      </c>
      <c r="J38" s="43">
        <f t="shared" si="10"/>
        <v>250</v>
      </c>
      <c r="K38" s="43">
        <f t="shared" si="10"/>
        <v>250</v>
      </c>
      <c r="L38" s="43">
        <f t="shared" si="10"/>
        <v>250</v>
      </c>
      <c r="M38" s="43">
        <f t="shared" si="10"/>
        <v>250</v>
      </c>
      <c r="N38" s="43">
        <f t="shared" si="10"/>
        <v>250</v>
      </c>
      <c r="O38" s="63">
        <f t="shared" si="0"/>
        <v>2600</v>
      </c>
    </row>
    <row r="39" spans="2:15" s="22" customFormat="1" ht="26.25" x14ac:dyDescent="0.4">
      <c r="B39" s="23" t="s">
        <v>63</v>
      </c>
      <c r="C39" s="37">
        <v>0</v>
      </c>
      <c r="D39" s="37">
        <v>0</v>
      </c>
      <c r="E39" s="37">
        <v>200</v>
      </c>
      <c r="F39" s="37">
        <v>200</v>
      </c>
      <c r="G39" s="37">
        <v>200</v>
      </c>
      <c r="H39" s="37">
        <v>200</v>
      </c>
      <c r="I39" s="37">
        <v>200</v>
      </c>
      <c r="J39" s="37">
        <v>200</v>
      </c>
      <c r="K39" s="37">
        <v>200</v>
      </c>
      <c r="L39" s="37">
        <v>200</v>
      </c>
      <c r="M39" s="37">
        <v>200</v>
      </c>
      <c r="N39" s="37">
        <v>200</v>
      </c>
      <c r="O39" s="57">
        <f t="shared" si="0"/>
        <v>2000</v>
      </c>
    </row>
    <row r="40" spans="2:15" s="22" customFormat="1" ht="26.25" x14ac:dyDescent="0.4">
      <c r="B40" s="23" t="s">
        <v>69</v>
      </c>
      <c r="C40" s="37">
        <v>50</v>
      </c>
      <c r="D40" s="37">
        <v>50</v>
      </c>
      <c r="E40" s="37">
        <v>50</v>
      </c>
      <c r="F40" s="37">
        <v>50</v>
      </c>
      <c r="G40" s="37">
        <v>50</v>
      </c>
      <c r="H40" s="37">
        <v>50</v>
      </c>
      <c r="I40" s="37">
        <v>50</v>
      </c>
      <c r="J40" s="37">
        <v>50</v>
      </c>
      <c r="K40" s="37">
        <v>50</v>
      </c>
      <c r="L40" s="37">
        <v>50</v>
      </c>
      <c r="M40" s="37">
        <v>50</v>
      </c>
      <c r="N40" s="37">
        <v>50</v>
      </c>
      <c r="O40" s="57">
        <f t="shared" si="0"/>
        <v>600</v>
      </c>
    </row>
    <row r="41" spans="2:15" ht="26.25" x14ac:dyDescent="0.4">
      <c r="B41" s="32" t="s">
        <v>7</v>
      </c>
      <c r="C41" s="43">
        <f>SUM(C42:C44)</f>
        <v>300</v>
      </c>
      <c r="D41" s="43">
        <f t="shared" ref="D41:N41" si="11">SUM(D42:D44)</f>
        <v>300</v>
      </c>
      <c r="E41" s="43">
        <f t="shared" si="11"/>
        <v>310</v>
      </c>
      <c r="F41" s="43">
        <f t="shared" si="11"/>
        <v>320</v>
      </c>
      <c r="G41" s="43">
        <f t="shared" si="11"/>
        <v>300</v>
      </c>
      <c r="H41" s="43">
        <f t="shared" si="11"/>
        <v>300</v>
      </c>
      <c r="I41" s="43">
        <f t="shared" si="11"/>
        <v>300</v>
      </c>
      <c r="J41" s="43">
        <f t="shared" si="11"/>
        <v>300</v>
      </c>
      <c r="K41" s="43">
        <f t="shared" si="11"/>
        <v>300</v>
      </c>
      <c r="L41" s="43">
        <f t="shared" si="11"/>
        <v>300</v>
      </c>
      <c r="M41" s="43">
        <f t="shared" si="11"/>
        <v>300</v>
      </c>
      <c r="N41" s="43">
        <f t="shared" si="11"/>
        <v>300</v>
      </c>
      <c r="O41" s="63">
        <f t="shared" si="0"/>
        <v>3630</v>
      </c>
    </row>
    <row r="42" spans="2:15" ht="26.25" x14ac:dyDescent="0.4">
      <c r="B42" s="21" t="s">
        <v>41</v>
      </c>
      <c r="C42" s="37">
        <v>240</v>
      </c>
      <c r="D42" s="37">
        <v>240</v>
      </c>
      <c r="E42" s="37">
        <v>240</v>
      </c>
      <c r="F42" s="37">
        <v>240</v>
      </c>
      <c r="G42" s="37">
        <v>240</v>
      </c>
      <c r="H42" s="37">
        <v>240</v>
      </c>
      <c r="I42" s="37">
        <v>240</v>
      </c>
      <c r="J42" s="37">
        <v>240</v>
      </c>
      <c r="K42" s="37">
        <v>240</v>
      </c>
      <c r="L42" s="37">
        <v>240</v>
      </c>
      <c r="M42" s="37">
        <v>240</v>
      </c>
      <c r="N42" s="37">
        <v>240</v>
      </c>
      <c r="O42" s="57">
        <f t="shared" si="0"/>
        <v>2880</v>
      </c>
    </row>
    <row r="43" spans="2:15" ht="26.25" x14ac:dyDescent="0.4">
      <c r="B43" s="21" t="s">
        <v>42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57">
        <f t="shared" si="0"/>
        <v>0</v>
      </c>
    </row>
    <row r="44" spans="2:15" ht="26.25" x14ac:dyDescent="0.4">
      <c r="B44" s="21" t="s">
        <v>43</v>
      </c>
      <c r="C44" s="37">
        <v>60</v>
      </c>
      <c r="D44" s="37">
        <v>60</v>
      </c>
      <c r="E44" s="37">
        <v>70</v>
      </c>
      <c r="F44" s="37">
        <v>80</v>
      </c>
      <c r="G44" s="37">
        <v>60</v>
      </c>
      <c r="H44" s="37">
        <v>60</v>
      </c>
      <c r="I44" s="37">
        <v>60</v>
      </c>
      <c r="J44" s="37">
        <v>60</v>
      </c>
      <c r="K44" s="37">
        <v>60</v>
      </c>
      <c r="L44" s="37">
        <v>60</v>
      </c>
      <c r="M44" s="37">
        <v>60</v>
      </c>
      <c r="N44" s="37">
        <v>60</v>
      </c>
      <c r="O44" s="57">
        <f t="shared" si="0"/>
        <v>750</v>
      </c>
    </row>
    <row r="45" spans="2:15" ht="26.25" x14ac:dyDescent="0.4">
      <c r="B45" s="35" t="s">
        <v>29</v>
      </c>
      <c r="C45" s="47">
        <f>C15+C23+C30+C34+C38+C41</f>
        <v>69080</v>
      </c>
      <c r="D45" s="47">
        <f>D15+D23+D30+D34+D38+D41</f>
        <v>57230</v>
      </c>
      <c r="E45" s="47">
        <f>E15+E23+E30+E34+E38+E41</f>
        <v>59740</v>
      </c>
      <c r="F45" s="47">
        <f>F15+F23+F30+F34+F38+F41</f>
        <v>58600</v>
      </c>
      <c r="G45" s="47">
        <f>G15+G23+G30+G34+G38+G41</f>
        <v>58727.5</v>
      </c>
      <c r="H45" s="47">
        <f>H15+H23+H30+H34+H38+H41</f>
        <v>61277.5</v>
      </c>
      <c r="I45" s="47">
        <f>I15+I23+I30+I34+I38+I41</f>
        <v>59067.5</v>
      </c>
      <c r="J45" s="47">
        <f>J15+J23+J30+J34+J38+J41</f>
        <v>58817.5</v>
      </c>
      <c r="K45" s="47">
        <f>K15+K23+K30+K34+K38+K41</f>
        <v>61217.5</v>
      </c>
      <c r="L45" s="47">
        <f>L15+L23+L30+L34+L38+L41</f>
        <v>59417.5</v>
      </c>
      <c r="M45" s="47">
        <f>M15+M23+M30+M34+M38+M41</f>
        <v>77721.024999999994</v>
      </c>
      <c r="N45" s="47">
        <f>N15+N23+N30+N34+N38+N41</f>
        <v>81160.905750000005</v>
      </c>
      <c r="O45" s="64">
        <f t="shared" si="0"/>
        <v>762056.93075000006</v>
      </c>
    </row>
    <row r="46" spans="2:15" x14ac:dyDescent="0.25">
      <c r="B46" s="36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65"/>
    </row>
    <row r="47" spans="2:15" ht="26.25" x14ac:dyDescent="0.4">
      <c r="B47" s="54" t="s">
        <v>70</v>
      </c>
      <c r="C47" s="55">
        <f>C11-C45</f>
        <v>27920</v>
      </c>
      <c r="D47" s="55">
        <f>D11-D45</f>
        <v>34770</v>
      </c>
      <c r="E47" s="55">
        <f>E11-E45</f>
        <v>33260</v>
      </c>
      <c r="F47" s="55">
        <f>F11-F45</f>
        <v>41400</v>
      </c>
      <c r="G47" s="55">
        <f>G11-G45</f>
        <v>73272.5</v>
      </c>
      <c r="H47" s="55">
        <f>H11-H45</f>
        <v>18722.5</v>
      </c>
      <c r="I47" s="55">
        <f>I11-I45</f>
        <v>-8067.5</v>
      </c>
      <c r="J47" s="55">
        <f>J11-J45</f>
        <v>49182.5</v>
      </c>
      <c r="K47" s="55">
        <f>K11-K45</f>
        <v>-5217.5</v>
      </c>
      <c r="L47" s="55">
        <f>L11-L45</f>
        <v>-14917.5</v>
      </c>
      <c r="M47" s="55">
        <f>M11-M45</f>
        <v>11878.975000000006</v>
      </c>
      <c r="N47" s="55">
        <f>N11-N45</f>
        <v>-15910.905750000005</v>
      </c>
      <c r="O47" s="66">
        <f t="shared" si="0"/>
        <v>246293.06924999997</v>
      </c>
    </row>
    <row r="48" spans="2:15" s="4" customFormat="1" ht="15.75" x14ac:dyDescent="0.25">
      <c r="B48" s="10"/>
      <c r="C48" s="10"/>
      <c r="D48" s="11"/>
      <c r="E48" s="10"/>
      <c r="F48" s="10"/>
      <c r="G48" s="12"/>
      <c r="H48" s="12"/>
      <c r="I48" s="12"/>
      <c r="J48" s="10"/>
      <c r="K48" s="10"/>
      <c r="O48" s="19"/>
    </row>
    <row r="49" spans="5:5" x14ac:dyDescent="0.25">
      <c r="E49" s="18" t="e">
        <f>SUM(#REF!)</f>
        <v>#REF!</v>
      </c>
    </row>
  </sheetData>
  <mergeCells count="1">
    <mergeCell ref="B2:N2"/>
  </mergeCells>
  <pageMargins left="0.25" right="0.25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64"/>
  <sheetViews>
    <sheetView showGridLines="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A37" sqref="A37"/>
    </sheetView>
  </sheetViews>
  <sheetFormatPr defaultRowHeight="15" x14ac:dyDescent="0.25"/>
  <cols>
    <col min="2" max="2" width="62.5703125" bestFit="1" customWidth="1"/>
    <col min="3" max="28" width="20.7109375" customWidth="1"/>
  </cols>
  <sheetData>
    <row r="2" spans="2:28" ht="26.25" x14ac:dyDescent="0.25">
      <c r="B2" s="27" t="s">
        <v>20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2:28" ht="15.75" thickBot="1" x14ac:dyDescent="0.3"/>
    <row r="4" spans="2:28" ht="27" thickBot="1" x14ac:dyDescent="0.45">
      <c r="B4" s="1"/>
      <c r="C4" s="52" t="s">
        <v>8</v>
      </c>
      <c r="D4" s="53"/>
      <c r="E4" s="52" t="s">
        <v>9</v>
      </c>
      <c r="F4" s="53"/>
      <c r="G4" s="52" t="s">
        <v>10</v>
      </c>
      <c r="H4" s="53"/>
      <c r="I4" s="52" t="s">
        <v>11</v>
      </c>
      <c r="J4" s="53"/>
      <c r="K4" s="52" t="s">
        <v>12</v>
      </c>
      <c r="L4" s="53"/>
      <c r="M4" s="52" t="s">
        <v>13</v>
      </c>
      <c r="N4" s="53"/>
      <c r="O4" s="52" t="s">
        <v>14</v>
      </c>
      <c r="P4" s="53"/>
      <c r="Q4" s="52" t="s">
        <v>15</v>
      </c>
      <c r="R4" s="53"/>
      <c r="S4" s="52" t="s">
        <v>16</v>
      </c>
      <c r="T4" s="53"/>
      <c r="U4" s="52" t="s">
        <v>17</v>
      </c>
      <c r="V4" s="53"/>
      <c r="W4" s="52" t="s">
        <v>18</v>
      </c>
      <c r="X4" s="53"/>
      <c r="Y4" s="52" t="s">
        <v>19</v>
      </c>
      <c r="Z4" s="53"/>
      <c r="AA4" s="52" t="s">
        <v>72</v>
      </c>
      <c r="AB4" s="53"/>
    </row>
    <row r="5" spans="2:28" ht="27" thickBot="1" x14ac:dyDescent="0.45">
      <c r="B5" s="1"/>
      <c r="C5" s="50" t="s">
        <v>27</v>
      </c>
      <c r="D5" s="51" t="s">
        <v>28</v>
      </c>
      <c r="E5" s="50" t="s">
        <v>27</v>
      </c>
      <c r="F5" s="51" t="s">
        <v>28</v>
      </c>
      <c r="G5" s="50" t="s">
        <v>27</v>
      </c>
      <c r="H5" s="51" t="s">
        <v>28</v>
      </c>
      <c r="I5" s="50" t="s">
        <v>27</v>
      </c>
      <c r="J5" s="51" t="s">
        <v>28</v>
      </c>
      <c r="K5" s="50" t="s">
        <v>27</v>
      </c>
      <c r="L5" s="51" t="s">
        <v>28</v>
      </c>
      <c r="M5" s="50" t="s">
        <v>27</v>
      </c>
      <c r="N5" s="51" t="s">
        <v>28</v>
      </c>
      <c r="O5" s="50" t="s">
        <v>27</v>
      </c>
      <c r="P5" s="51" t="s">
        <v>28</v>
      </c>
      <c r="Q5" s="50" t="s">
        <v>27</v>
      </c>
      <c r="R5" s="51" t="s">
        <v>28</v>
      </c>
      <c r="S5" s="50" t="s">
        <v>27</v>
      </c>
      <c r="T5" s="51" t="s">
        <v>28</v>
      </c>
      <c r="U5" s="50" t="s">
        <v>27</v>
      </c>
      <c r="V5" s="51" t="s">
        <v>28</v>
      </c>
      <c r="W5" s="50" t="s">
        <v>27</v>
      </c>
      <c r="X5" s="51" t="s">
        <v>28</v>
      </c>
      <c r="Y5" s="50" t="s">
        <v>27</v>
      </c>
      <c r="Z5" s="51" t="s">
        <v>28</v>
      </c>
      <c r="AA5" s="50" t="s">
        <v>27</v>
      </c>
      <c r="AB5" s="51" t="s">
        <v>28</v>
      </c>
    </row>
    <row r="6" spans="2:28" ht="26.25" x14ac:dyDescent="0.4">
      <c r="B6" s="24" t="s">
        <v>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2:28" ht="26.25" x14ac:dyDescent="0.4">
      <c r="B7" s="2" t="s">
        <v>36</v>
      </c>
      <c r="C7" s="37">
        <f>ORÇADO!C6</f>
        <v>10000</v>
      </c>
      <c r="D7" s="37"/>
      <c r="E7" s="37">
        <f>ORÇADO!D6</f>
        <v>12000</v>
      </c>
      <c r="F7" s="37"/>
      <c r="G7" s="37">
        <f>ORÇADO!E6</f>
        <v>12000</v>
      </c>
      <c r="H7" s="37"/>
      <c r="I7" s="37">
        <f>ORÇADO!F6</f>
        <v>12000</v>
      </c>
      <c r="J7" s="37"/>
      <c r="K7" s="37">
        <f>ORÇADO!G6</f>
        <v>15000</v>
      </c>
      <c r="L7" s="37"/>
      <c r="M7" s="37">
        <f>ORÇADO!H6</f>
        <v>15000</v>
      </c>
      <c r="N7" s="37"/>
      <c r="O7" s="37">
        <f>ORÇADO!I6</f>
        <v>12000</v>
      </c>
      <c r="P7" s="37"/>
      <c r="Q7" s="37">
        <f>ORÇADO!J6</f>
        <v>15000</v>
      </c>
      <c r="R7" s="37"/>
      <c r="S7" s="37">
        <f>ORÇADO!K6</f>
        <v>15000</v>
      </c>
      <c r="T7" s="37"/>
      <c r="U7" s="37">
        <f>ORÇADO!L6</f>
        <v>15000</v>
      </c>
      <c r="V7" s="37"/>
      <c r="W7" s="37">
        <f>ORÇADO!M6</f>
        <v>15000</v>
      </c>
      <c r="X7" s="37"/>
      <c r="Y7" s="37">
        <f>ORÇADO!N6</f>
        <v>15000</v>
      </c>
      <c r="Z7" s="37"/>
      <c r="AA7" s="37">
        <f>C7+E7+G7+I7+K7+M7+O7+Q7+S7+U7+W7+Y7</f>
        <v>163000</v>
      </c>
      <c r="AB7" s="37">
        <f>D7+F7+H7+J7+L7+N7+P7+R7+T7+V7+X7+Z7</f>
        <v>0</v>
      </c>
    </row>
    <row r="8" spans="2:28" ht="26.25" x14ac:dyDescent="0.4">
      <c r="B8" s="2" t="s">
        <v>37</v>
      </c>
      <c r="C8" s="37">
        <f>ORÇADO!C7</f>
        <v>12000</v>
      </c>
      <c r="D8" s="37"/>
      <c r="E8" s="37">
        <f>ORÇADO!D7</f>
        <v>0</v>
      </c>
      <c r="F8" s="37"/>
      <c r="G8" s="37">
        <f>ORÇADO!E7</f>
        <v>18000</v>
      </c>
      <c r="H8" s="37"/>
      <c r="I8" s="37">
        <f>ORÇADO!F7</f>
        <v>18000</v>
      </c>
      <c r="J8" s="37"/>
      <c r="K8" s="37">
        <f>ORÇADO!G7</f>
        <v>15000</v>
      </c>
      <c r="L8" s="37"/>
      <c r="M8" s="37">
        <f>ORÇADO!H7</f>
        <v>15000</v>
      </c>
      <c r="N8" s="37"/>
      <c r="O8" s="37">
        <f>ORÇADO!I7</f>
        <v>9000</v>
      </c>
      <c r="P8" s="37"/>
      <c r="Q8" s="37">
        <f>ORÇADO!J7</f>
        <v>9000</v>
      </c>
      <c r="R8" s="37"/>
      <c r="S8" s="37">
        <f>ORÇADO!K7</f>
        <v>9000</v>
      </c>
      <c r="T8" s="37"/>
      <c r="U8" s="37">
        <f>ORÇADO!L7</f>
        <v>9000</v>
      </c>
      <c r="V8" s="37"/>
      <c r="W8" s="37">
        <f>ORÇADO!M7</f>
        <v>9000</v>
      </c>
      <c r="X8" s="37"/>
      <c r="Y8" s="37">
        <f>ORÇADO!N7</f>
        <v>9000</v>
      </c>
      <c r="Z8" s="37"/>
      <c r="AA8" s="37">
        <f t="shared" ref="AA8:AA48" si="0">C8+E8+G8+I8+K8+M8+O8+Q8+S8+U8+W8+Y8</f>
        <v>132000</v>
      </c>
      <c r="AB8" s="37">
        <f t="shared" ref="AB8:AB48" si="1">D8+F8+H8+J8+L8+N8+P8+R8+T8+V8+X8+Z8</f>
        <v>0</v>
      </c>
    </row>
    <row r="9" spans="2:28" ht="26.25" x14ac:dyDescent="0.4">
      <c r="B9" s="2" t="s">
        <v>35</v>
      </c>
      <c r="C9" s="37">
        <f>ORÇADO!C8</f>
        <v>40000</v>
      </c>
      <c r="D9" s="37"/>
      <c r="E9" s="37">
        <f>ORÇADO!D8</f>
        <v>20000</v>
      </c>
      <c r="F9" s="37"/>
      <c r="G9" s="37">
        <f>ORÇADO!E8</f>
        <v>30000</v>
      </c>
      <c r="H9" s="37"/>
      <c r="I9" s="37">
        <f>ORÇADO!F8</f>
        <v>50000</v>
      </c>
      <c r="J9" s="37"/>
      <c r="K9" s="37">
        <f>ORÇADO!G8</f>
        <v>50000</v>
      </c>
      <c r="L9" s="37"/>
      <c r="M9" s="37">
        <f>ORÇADO!H8</f>
        <v>20000</v>
      </c>
      <c r="N9" s="37"/>
      <c r="O9" s="37">
        <f>ORÇADO!I8</f>
        <v>25000</v>
      </c>
      <c r="P9" s="37"/>
      <c r="Q9" s="37">
        <f>ORÇADO!J8</f>
        <v>30000</v>
      </c>
      <c r="R9" s="37"/>
      <c r="S9" s="37">
        <f>ORÇADO!K8</f>
        <v>0</v>
      </c>
      <c r="T9" s="37"/>
      <c r="U9" s="37">
        <f>ORÇADO!L8</f>
        <v>0</v>
      </c>
      <c r="V9" s="37"/>
      <c r="W9" s="37">
        <f>ORÇADO!M8</f>
        <v>25000</v>
      </c>
      <c r="X9" s="37"/>
      <c r="Y9" s="37">
        <f>ORÇADO!N8</f>
        <v>30000</v>
      </c>
      <c r="Z9" s="37"/>
      <c r="AA9" s="37">
        <f t="shared" si="0"/>
        <v>320000</v>
      </c>
      <c r="AB9" s="37">
        <f t="shared" si="1"/>
        <v>0</v>
      </c>
    </row>
    <row r="10" spans="2:28" ht="26.25" x14ac:dyDescent="0.4">
      <c r="B10" s="2" t="s">
        <v>38</v>
      </c>
      <c r="C10" s="38">
        <f>ORÇADO!C9</f>
        <v>30000</v>
      </c>
      <c r="D10" s="38"/>
      <c r="E10" s="38">
        <f>ORÇADO!D9</f>
        <v>60000</v>
      </c>
      <c r="F10" s="38"/>
      <c r="G10" s="38">
        <f>ORÇADO!E9</f>
        <v>30000</v>
      </c>
      <c r="H10" s="38"/>
      <c r="I10" s="38">
        <f>ORÇADO!F9</f>
        <v>20000</v>
      </c>
      <c r="J10" s="38"/>
      <c r="K10" s="38">
        <f>ORÇADO!G9</f>
        <v>50000</v>
      </c>
      <c r="L10" s="38"/>
      <c r="M10" s="38">
        <f>ORÇADO!H9</f>
        <v>30000</v>
      </c>
      <c r="N10" s="38"/>
      <c r="O10" s="38">
        <f>ORÇADO!I9</f>
        <v>0</v>
      </c>
      <c r="P10" s="38"/>
      <c r="Q10" s="38">
        <f>ORÇADO!J9</f>
        <v>50000</v>
      </c>
      <c r="R10" s="38"/>
      <c r="S10" s="38">
        <f>ORÇADO!K9</f>
        <v>30000</v>
      </c>
      <c r="T10" s="38"/>
      <c r="U10" s="38">
        <f>ORÇADO!L9</f>
        <v>20000</v>
      </c>
      <c r="V10" s="38"/>
      <c r="W10" s="38">
        <f>ORÇADO!M9</f>
        <v>40000</v>
      </c>
      <c r="X10" s="38"/>
      <c r="Y10" s="38">
        <f>ORÇADO!N9</f>
        <v>10000</v>
      </c>
      <c r="Z10" s="38"/>
      <c r="AA10" s="38">
        <f t="shared" si="0"/>
        <v>370000</v>
      </c>
      <c r="AB10" s="38">
        <f t="shared" si="1"/>
        <v>0</v>
      </c>
    </row>
    <row r="11" spans="2:28" ht="27" thickBot="1" x14ac:dyDescent="0.45">
      <c r="B11" s="3" t="s">
        <v>39</v>
      </c>
      <c r="C11" s="39">
        <f>ORÇADO!C10</f>
        <v>5000</v>
      </c>
      <c r="D11" s="39"/>
      <c r="E11" s="39">
        <f>ORÇADO!D10</f>
        <v>0</v>
      </c>
      <c r="F11" s="39"/>
      <c r="G11" s="39">
        <f>ORÇADO!E10</f>
        <v>3000</v>
      </c>
      <c r="H11" s="39"/>
      <c r="I11" s="39">
        <f>ORÇADO!F10</f>
        <v>0</v>
      </c>
      <c r="J11" s="39"/>
      <c r="K11" s="39">
        <f>ORÇADO!G10</f>
        <v>2000</v>
      </c>
      <c r="L11" s="39"/>
      <c r="M11" s="39">
        <f>ORÇADO!H10</f>
        <v>0</v>
      </c>
      <c r="N11" s="39"/>
      <c r="O11" s="39">
        <f>ORÇADO!I10</f>
        <v>5000</v>
      </c>
      <c r="P11" s="39"/>
      <c r="Q11" s="39">
        <f>ORÇADO!J10</f>
        <v>4000</v>
      </c>
      <c r="R11" s="39"/>
      <c r="S11" s="39">
        <f>ORÇADO!K10</f>
        <v>2000</v>
      </c>
      <c r="T11" s="39"/>
      <c r="U11" s="39">
        <f>ORÇADO!L10</f>
        <v>500</v>
      </c>
      <c r="V11" s="39"/>
      <c r="W11" s="39">
        <f>ORÇADO!M10</f>
        <v>600</v>
      </c>
      <c r="X11" s="39"/>
      <c r="Y11" s="39">
        <f>ORÇADO!N10</f>
        <v>1250</v>
      </c>
      <c r="Z11" s="39"/>
      <c r="AA11" s="39">
        <f t="shared" si="0"/>
        <v>23350</v>
      </c>
      <c r="AB11" s="39">
        <f t="shared" si="1"/>
        <v>0</v>
      </c>
    </row>
    <row r="12" spans="2:28" ht="27" thickTop="1" x14ac:dyDescent="0.4">
      <c r="B12" s="26" t="s">
        <v>1</v>
      </c>
      <c r="C12" s="40">
        <f>ORÇADO!C11</f>
        <v>97000</v>
      </c>
      <c r="D12" s="40">
        <f t="shared" ref="D12:Z12" si="2">SUM(D7:D11)</f>
        <v>0</v>
      </c>
      <c r="E12" s="40">
        <f>ORÇADO!D11</f>
        <v>92000</v>
      </c>
      <c r="F12" s="40">
        <f t="shared" si="2"/>
        <v>0</v>
      </c>
      <c r="G12" s="40">
        <f>ORÇADO!E11</f>
        <v>93000</v>
      </c>
      <c r="H12" s="40">
        <f t="shared" si="2"/>
        <v>0</v>
      </c>
      <c r="I12" s="40">
        <f>ORÇADO!F11</f>
        <v>100000</v>
      </c>
      <c r="J12" s="40">
        <f t="shared" si="2"/>
        <v>0</v>
      </c>
      <c r="K12" s="40">
        <f>ORÇADO!G11</f>
        <v>132000</v>
      </c>
      <c r="L12" s="40">
        <f t="shared" si="2"/>
        <v>0</v>
      </c>
      <c r="M12" s="40">
        <f>ORÇADO!H11</f>
        <v>80000</v>
      </c>
      <c r="N12" s="40">
        <f t="shared" si="2"/>
        <v>0</v>
      </c>
      <c r="O12" s="40">
        <f>ORÇADO!I11</f>
        <v>51000</v>
      </c>
      <c r="P12" s="40">
        <f t="shared" si="2"/>
        <v>0</v>
      </c>
      <c r="Q12" s="40">
        <f>ORÇADO!J11</f>
        <v>108000</v>
      </c>
      <c r="R12" s="40">
        <f t="shared" si="2"/>
        <v>0</v>
      </c>
      <c r="S12" s="40">
        <f>ORÇADO!K11</f>
        <v>56000</v>
      </c>
      <c r="T12" s="40">
        <f t="shared" si="2"/>
        <v>0</v>
      </c>
      <c r="U12" s="40">
        <f>ORÇADO!L11</f>
        <v>44500</v>
      </c>
      <c r="V12" s="40">
        <f t="shared" si="2"/>
        <v>0</v>
      </c>
      <c r="W12" s="40">
        <f>ORÇADO!M11</f>
        <v>89600</v>
      </c>
      <c r="X12" s="40">
        <f t="shared" si="2"/>
        <v>0</v>
      </c>
      <c r="Y12" s="40">
        <f>ORÇADO!N11</f>
        <v>65250</v>
      </c>
      <c r="Z12" s="40">
        <f t="shared" si="2"/>
        <v>0</v>
      </c>
      <c r="AA12" s="40">
        <f t="shared" si="0"/>
        <v>1008350</v>
      </c>
      <c r="AB12" s="40">
        <f t="shared" si="1"/>
        <v>0</v>
      </c>
    </row>
    <row r="13" spans="2:28" ht="26.25" x14ac:dyDescent="0.4">
      <c r="B13" s="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2:28" ht="26.25" x14ac:dyDescent="0.4">
      <c r="B14" s="28" t="s">
        <v>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2:28" ht="26.25" x14ac:dyDescent="0.4">
      <c r="B15" s="31" t="s">
        <v>40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2:28" ht="26.25" x14ac:dyDescent="0.4">
      <c r="B16" s="32" t="s">
        <v>47</v>
      </c>
      <c r="C16" s="43">
        <f>ORÇADO!C15</f>
        <v>59580</v>
      </c>
      <c r="D16" s="43">
        <f t="shared" ref="D16:Z16" si="3">SUM(D17:D23)</f>
        <v>0</v>
      </c>
      <c r="E16" s="43">
        <f>ORÇADO!D15</f>
        <v>48030</v>
      </c>
      <c r="F16" s="43">
        <f t="shared" si="3"/>
        <v>0</v>
      </c>
      <c r="G16" s="43">
        <f>ORÇADO!E15</f>
        <v>48030</v>
      </c>
      <c r="H16" s="43">
        <f t="shared" si="3"/>
        <v>0</v>
      </c>
      <c r="I16" s="43">
        <f>ORÇADO!F15</f>
        <v>48030</v>
      </c>
      <c r="J16" s="43">
        <f t="shared" si="3"/>
        <v>0</v>
      </c>
      <c r="K16" s="43">
        <f>ORÇADO!G15</f>
        <v>49477.5</v>
      </c>
      <c r="L16" s="43">
        <f t="shared" si="3"/>
        <v>0</v>
      </c>
      <c r="M16" s="43">
        <f>ORÇADO!H15</f>
        <v>49477.5</v>
      </c>
      <c r="N16" s="43">
        <f t="shared" si="3"/>
        <v>0</v>
      </c>
      <c r="O16" s="43">
        <f>ORÇADO!I15</f>
        <v>49497.5</v>
      </c>
      <c r="P16" s="43">
        <f t="shared" si="3"/>
        <v>0</v>
      </c>
      <c r="Q16" s="43">
        <f>ORÇADO!J15</f>
        <v>49497.5</v>
      </c>
      <c r="R16" s="43">
        <f t="shared" si="3"/>
        <v>0</v>
      </c>
      <c r="S16" s="43">
        <f>ORÇADO!K15</f>
        <v>49497.5</v>
      </c>
      <c r="T16" s="43">
        <f t="shared" si="3"/>
        <v>0</v>
      </c>
      <c r="U16" s="43">
        <f>ORÇADO!L15</f>
        <v>49497.5</v>
      </c>
      <c r="V16" s="43">
        <f t="shared" si="3"/>
        <v>0</v>
      </c>
      <c r="W16" s="43">
        <f>ORÇADO!M15</f>
        <v>67901.024999999994</v>
      </c>
      <c r="X16" s="43">
        <f t="shared" si="3"/>
        <v>0</v>
      </c>
      <c r="Y16" s="43">
        <f>ORÇADO!N15</f>
        <v>68290.905750000005</v>
      </c>
      <c r="Z16" s="43">
        <f t="shared" si="3"/>
        <v>0</v>
      </c>
      <c r="AA16" s="43">
        <f t="shared" si="0"/>
        <v>636806.93075000006</v>
      </c>
      <c r="AB16" s="43">
        <f t="shared" si="1"/>
        <v>0</v>
      </c>
    </row>
    <row r="17" spans="2:28" ht="26.25" x14ac:dyDescent="0.4">
      <c r="B17" s="20" t="s">
        <v>6</v>
      </c>
      <c r="C17" s="37">
        <f>ORÇADO!C16</f>
        <v>35000</v>
      </c>
      <c r="D17" s="37"/>
      <c r="E17" s="37">
        <f>ORÇADO!D16</f>
        <v>35000</v>
      </c>
      <c r="F17" s="37"/>
      <c r="G17" s="37">
        <f>ORÇADO!E16</f>
        <v>35000</v>
      </c>
      <c r="H17" s="37"/>
      <c r="I17" s="37">
        <f>ORÇADO!F16</f>
        <v>35000</v>
      </c>
      <c r="J17" s="37"/>
      <c r="K17" s="37">
        <f>ORÇADO!G16</f>
        <v>36050</v>
      </c>
      <c r="L17" s="37"/>
      <c r="M17" s="37">
        <f>ORÇADO!H16</f>
        <v>36050</v>
      </c>
      <c r="N17" s="37"/>
      <c r="O17" s="37">
        <f>ORÇADO!I16</f>
        <v>36050</v>
      </c>
      <c r="P17" s="37"/>
      <c r="Q17" s="37">
        <f>ORÇADO!J16</f>
        <v>36050</v>
      </c>
      <c r="R17" s="37"/>
      <c r="S17" s="37">
        <f>ORÇADO!K16</f>
        <v>36050</v>
      </c>
      <c r="T17" s="37"/>
      <c r="U17" s="37">
        <f>ORÇADO!L16</f>
        <v>36050</v>
      </c>
      <c r="V17" s="37"/>
      <c r="W17" s="37">
        <f>ORÇADO!M16</f>
        <v>36050</v>
      </c>
      <c r="X17" s="37"/>
      <c r="Y17" s="37">
        <f>ORÇADO!N16</f>
        <v>36050</v>
      </c>
      <c r="Z17" s="37"/>
      <c r="AA17" s="37">
        <f t="shared" si="0"/>
        <v>428400</v>
      </c>
      <c r="AB17" s="37">
        <f t="shared" si="1"/>
        <v>0</v>
      </c>
    </row>
    <row r="18" spans="2:28" ht="26.25" x14ac:dyDescent="0.4">
      <c r="B18" s="20" t="s">
        <v>53</v>
      </c>
      <c r="C18" s="37">
        <f>ORÇADO!C17</f>
        <v>11550</v>
      </c>
      <c r="D18" s="37"/>
      <c r="E18" s="37">
        <f>ORÇADO!D17</f>
        <v>0</v>
      </c>
      <c r="F18" s="37"/>
      <c r="G18" s="37">
        <f>ORÇADO!E17</f>
        <v>0</v>
      </c>
      <c r="H18" s="37"/>
      <c r="I18" s="37">
        <f>ORÇADO!F17</f>
        <v>0</v>
      </c>
      <c r="J18" s="37"/>
      <c r="K18" s="37">
        <f>ORÇADO!G17</f>
        <v>0</v>
      </c>
      <c r="L18" s="37"/>
      <c r="M18" s="37">
        <f>ORÇADO!H17</f>
        <v>0</v>
      </c>
      <c r="N18" s="37"/>
      <c r="O18" s="37">
        <f>ORÇADO!I17</f>
        <v>0</v>
      </c>
      <c r="P18" s="37"/>
      <c r="Q18" s="37">
        <f>ORÇADO!J17</f>
        <v>0</v>
      </c>
      <c r="R18" s="37"/>
      <c r="S18" s="37">
        <f>ORÇADO!K17</f>
        <v>0</v>
      </c>
      <c r="T18" s="37"/>
      <c r="U18" s="37">
        <f>ORÇADO!L17</f>
        <v>0</v>
      </c>
      <c r="V18" s="37"/>
      <c r="W18" s="37">
        <f>ORÇADO!M17</f>
        <v>0</v>
      </c>
      <c r="X18" s="37"/>
      <c r="Y18" s="37">
        <f>ORÇADO!N17</f>
        <v>0</v>
      </c>
      <c r="Z18" s="37"/>
      <c r="AA18" s="37">
        <f t="shared" si="0"/>
        <v>11550</v>
      </c>
      <c r="AB18" s="37">
        <f t="shared" si="1"/>
        <v>0</v>
      </c>
    </row>
    <row r="19" spans="2:28" ht="26.25" x14ac:dyDescent="0.4">
      <c r="B19" s="20" t="s">
        <v>54</v>
      </c>
      <c r="C19" s="37">
        <f>ORÇADO!C18</f>
        <v>0</v>
      </c>
      <c r="D19" s="37"/>
      <c r="E19" s="37">
        <f>ORÇADO!D18</f>
        <v>0</v>
      </c>
      <c r="F19" s="37"/>
      <c r="G19" s="37">
        <f>ORÇADO!E18</f>
        <v>0</v>
      </c>
      <c r="H19" s="37"/>
      <c r="I19" s="37">
        <f>ORÇADO!F18</f>
        <v>0</v>
      </c>
      <c r="J19" s="37"/>
      <c r="K19" s="37">
        <f>ORÇADO!G18</f>
        <v>0</v>
      </c>
      <c r="L19" s="37"/>
      <c r="M19" s="37">
        <f>ORÇADO!H18</f>
        <v>0</v>
      </c>
      <c r="N19" s="37"/>
      <c r="O19" s="37">
        <f>ORÇADO!I18</f>
        <v>0</v>
      </c>
      <c r="P19" s="37"/>
      <c r="Q19" s="37">
        <f>ORÇADO!J18</f>
        <v>0</v>
      </c>
      <c r="R19" s="37"/>
      <c r="S19" s="37">
        <f>ORÇADO!K18</f>
        <v>0</v>
      </c>
      <c r="T19" s="37"/>
      <c r="U19" s="37">
        <f>ORÇADO!L18</f>
        <v>0</v>
      </c>
      <c r="V19" s="37"/>
      <c r="W19" s="37">
        <f>ORÇADO!M18</f>
        <v>18025</v>
      </c>
      <c r="X19" s="37"/>
      <c r="Y19" s="37">
        <f>ORÇADO!N18</f>
        <v>18025</v>
      </c>
      <c r="Z19" s="37"/>
      <c r="AA19" s="37">
        <f t="shared" si="0"/>
        <v>36050</v>
      </c>
      <c r="AB19" s="37">
        <f t="shared" si="1"/>
        <v>0</v>
      </c>
    </row>
    <row r="20" spans="2:28" ht="26.25" x14ac:dyDescent="0.4">
      <c r="B20" s="20" t="s">
        <v>55</v>
      </c>
      <c r="C20" s="37">
        <f>ORÇADO!C19</f>
        <v>0</v>
      </c>
      <c r="D20" s="37"/>
      <c r="E20" s="37">
        <f>ORÇADO!D19</f>
        <v>0</v>
      </c>
      <c r="F20" s="37"/>
      <c r="G20" s="37">
        <f>ORÇADO!E19</f>
        <v>0</v>
      </c>
      <c r="H20" s="37"/>
      <c r="I20" s="37">
        <f>ORÇADO!F19</f>
        <v>0</v>
      </c>
      <c r="J20" s="37"/>
      <c r="K20" s="37">
        <f>ORÇADO!G19</f>
        <v>0</v>
      </c>
      <c r="L20" s="37"/>
      <c r="M20" s="37">
        <f>ORÇADO!H19</f>
        <v>0</v>
      </c>
      <c r="N20" s="37"/>
      <c r="O20" s="37">
        <f>ORÇADO!I19</f>
        <v>0</v>
      </c>
      <c r="P20" s="37"/>
      <c r="Q20" s="37">
        <f>ORÇADO!J19</f>
        <v>0</v>
      </c>
      <c r="R20" s="37"/>
      <c r="S20" s="37">
        <f>ORÇADO!K19</f>
        <v>0</v>
      </c>
      <c r="T20" s="37"/>
      <c r="U20" s="37">
        <f>ORÇADO!L19</f>
        <v>0</v>
      </c>
      <c r="V20" s="37"/>
      <c r="W20" s="37">
        <f>ORÇADO!M19</f>
        <v>0</v>
      </c>
      <c r="X20" s="37"/>
      <c r="Y20" s="37">
        <f>ORÇADO!N19</f>
        <v>0</v>
      </c>
      <c r="Z20" s="37"/>
      <c r="AA20" s="37">
        <f t="shared" si="0"/>
        <v>0</v>
      </c>
      <c r="AB20" s="37">
        <f t="shared" si="1"/>
        <v>0</v>
      </c>
    </row>
    <row r="21" spans="2:28" ht="26.25" x14ac:dyDescent="0.4">
      <c r="B21" s="20" t="s">
        <v>56</v>
      </c>
      <c r="C21" s="37">
        <f>ORÇADO!C20</f>
        <v>12250</v>
      </c>
      <c r="D21" s="37"/>
      <c r="E21" s="37">
        <f>ORÇADO!D20</f>
        <v>12250</v>
      </c>
      <c r="F21" s="37"/>
      <c r="G21" s="37">
        <f>ORÇADO!E20</f>
        <v>12250</v>
      </c>
      <c r="H21" s="37"/>
      <c r="I21" s="37">
        <f>ORÇADO!F20</f>
        <v>12250</v>
      </c>
      <c r="J21" s="37"/>
      <c r="K21" s="37">
        <f>ORÇADO!G20</f>
        <v>12617.5</v>
      </c>
      <c r="L21" s="37"/>
      <c r="M21" s="37">
        <f>ORÇADO!H20</f>
        <v>12617.5</v>
      </c>
      <c r="N21" s="37"/>
      <c r="O21" s="37">
        <f>ORÇADO!I20</f>
        <v>12617.5</v>
      </c>
      <c r="P21" s="37"/>
      <c r="Q21" s="37">
        <f>ORÇADO!J20</f>
        <v>12617.5</v>
      </c>
      <c r="R21" s="37"/>
      <c r="S21" s="37">
        <f>ORÇADO!K20</f>
        <v>12617.5</v>
      </c>
      <c r="T21" s="37"/>
      <c r="U21" s="37">
        <f>ORÇADO!L20</f>
        <v>12617.5</v>
      </c>
      <c r="V21" s="37"/>
      <c r="W21" s="37">
        <f>ORÇADO!M20</f>
        <v>12996.025</v>
      </c>
      <c r="X21" s="37"/>
      <c r="Y21" s="37">
        <f>ORÇADO!N20</f>
        <v>13385.90575</v>
      </c>
      <c r="Z21" s="37"/>
      <c r="AA21" s="37">
        <f t="shared" si="0"/>
        <v>151086.93075</v>
      </c>
      <c r="AB21" s="37">
        <f t="shared" si="1"/>
        <v>0</v>
      </c>
    </row>
    <row r="22" spans="2:28" ht="26.25" x14ac:dyDescent="0.4">
      <c r="B22" s="20" t="s">
        <v>57</v>
      </c>
      <c r="C22" s="37">
        <f>ORÇADO!C21</f>
        <v>600</v>
      </c>
      <c r="D22" s="37"/>
      <c r="E22" s="37">
        <f>ORÇADO!D21</f>
        <v>600</v>
      </c>
      <c r="F22" s="37"/>
      <c r="G22" s="37">
        <f>ORÇADO!E21</f>
        <v>600</v>
      </c>
      <c r="H22" s="37"/>
      <c r="I22" s="37">
        <f>ORÇADO!F21</f>
        <v>600</v>
      </c>
      <c r="J22" s="37"/>
      <c r="K22" s="37">
        <f>ORÇADO!G21</f>
        <v>630</v>
      </c>
      <c r="L22" s="37"/>
      <c r="M22" s="37">
        <f>ORÇADO!H21</f>
        <v>630</v>
      </c>
      <c r="N22" s="37"/>
      <c r="O22" s="37">
        <f>ORÇADO!I21</f>
        <v>630</v>
      </c>
      <c r="P22" s="37"/>
      <c r="Q22" s="37">
        <f>ORÇADO!J21</f>
        <v>630</v>
      </c>
      <c r="R22" s="37"/>
      <c r="S22" s="37">
        <f>ORÇADO!K21</f>
        <v>630</v>
      </c>
      <c r="T22" s="37"/>
      <c r="U22" s="37">
        <f>ORÇADO!L21</f>
        <v>630</v>
      </c>
      <c r="V22" s="37"/>
      <c r="W22" s="37">
        <f>ORÇADO!M21</f>
        <v>630</v>
      </c>
      <c r="X22" s="37"/>
      <c r="Y22" s="37">
        <f>ORÇADO!N21</f>
        <v>630</v>
      </c>
      <c r="Z22" s="37"/>
      <c r="AA22" s="37">
        <f t="shared" si="0"/>
        <v>7440</v>
      </c>
      <c r="AB22" s="37">
        <f t="shared" si="1"/>
        <v>0</v>
      </c>
    </row>
    <row r="23" spans="2:28" ht="26.25" x14ac:dyDescent="0.4">
      <c r="B23" s="20" t="s">
        <v>58</v>
      </c>
      <c r="C23" s="37">
        <f>ORÇADO!C22</f>
        <v>180</v>
      </c>
      <c r="D23" s="37"/>
      <c r="E23" s="37">
        <f>ORÇADO!D22</f>
        <v>180</v>
      </c>
      <c r="F23" s="37"/>
      <c r="G23" s="37">
        <f>ORÇADO!E22</f>
        <v>180</v>
      </c>
      <c r="H23" s="37"/>
      <c r="I23" s="37">
        <f>ORÇADO!F22</f>
        <v>180</v>
      </c>
      <c r="J23" s="37"/>
      <c r="K23" s="37">
        <f>ORÇADO!G22</f>
        <v>180</v>
      </c>
      <c r="L23" s="37"/>
      <c r="M23" s="37">
        <f>ORÇADO!H22</f>
        <v>180</v>
      </c>
      <c r="N23" s="37"/>
      <c r="O23" s="37">
        <f>ORÇADO!I22</f>
        <v>200</v>
      </c>
      <c r="P23" s="37"/>
      <c r="Q23" s="37">
        <f>ORÇADO!J22</f>
        <v>200</v>
      </c>
      <c r="R23" s="37"/>
      <c r="S23" s="37">
        <f>ORÇADO!K22</f>
        <v>200</v>
      </c>
      <c r="T23" s="37"/>
      <c r="U23" s="37">
        <f>ORÇADO!L22</f>
        <v>200</v>
      </c>
      <c r="V23" s="37"/>
      <c r="W23" s="37">
        <f>ORÇADO!M22</f>
        <v>200</v>
      </c>
      <c r="X23" s="37"/>
      <c r="Y23" s="37">
        <f>ORÇADO!N22</f>
        <v>200</v>
      </c>
      <c r="Z23" s="37"/>
      <c r="AA23" s="37">
        <f t="shared" si="0"/>
        <v>2280</v>
      </c>
      <c r="AB23" s="37">
        <f t="shared" si="1"/>
        <v>0</v>
      </c>
    </row>
    <row r="24" spans="2:28" ht="26.25" x14ac:dyDescent="0.4">
      <c r="B24" s="32" t="s">
        <v>65</v>
      </c>
      <c r="C24" s="43">
        <f>ORÇADO!C23</f>
        <v>3750</v>
      </c>
      <c r="D24" s="43">
        <f t="shared" ref="D24:Z24" si="4">SUM(D25:D31)</f>
        <v>0</v>
      </c>
      <c r="E24" s="43">
        <f>ORÇADO!D23</f>
        <v>3450</v>
      </c>
      <c r="F24" s="43">
        <f t="shared" si="4"/>
        <v>0</v>
      </c>
      <c r="G24" s="43">
        <f>ORÇADO!E23</f>
        <v>3750</v>
      </c>
      <c r="H24" s="43">
        <f t="shared" si="4"/>
        <v>0</v>
      </c>
      <c r="I24" s="43">
        <f>ORÇADO!F23</f>
        <v>3550</v>
      </c>
      <c r="J24" s="43">
        <f t="shared" si="4"/>
        <v>0</v>
      </c>
      <c r="K24" s="43">
        <f>ORÇADO!G23</f>
        <v>3300</v>
      </c>
      <c r="L24" s="43">
        <f t="shared" si="4"/>
        <v>0</v>
      </c>
      <c r="M24" s="43">
        <f>ORÇADO!H23</f>
        <v>3850</v>
      </c>
      <c r="N24" s="43">
        <f t="shared" si="4"/>
        <v>0</v>
      </c>
      <c r="O24" s="43">
        <f>ORÇADO!I23</f>
        <v>3620</v>
      </c>
      <c r="P24" s="43">
        <f t="shared" si="4"/>
        <v>0</v>
      </c>
      <c r="Q24" s="43">
        <f>ORÇADO!J23</f>
        <v>3370</v>
      </c>
      <c r="R24" s="43">
        <f t="shared" si="4"/>
        <v>0</v>
      </c>
      <c r="S24" s="43">
        <f>ORÇADO!K23</f>
        <v>3770</v>
      </c>
      <c r="T24" s="43">
        <f t="shared" si="4"/>
        <v>0</v>
      </c>
      <c r="U24" s="43">
        <f>ORÇADO!L23</f>
        <v>3970</v>
      </c>
      <c r="V24" s="43">
        <f t="shared" si="4"/>
        <v>0</v>
      </c>
      <c r="W24" s="43">
        <f>ORÇADO!M23</f>
        <v>3870</v>
      </c>
      <c r="X24" s="43">
        <f t="shared" si="4"/>
        <v>0</v>
      </c>
      <c r="Y24" s="43">
        <f>ORÇADO!N23</f>
        <v>3870</v>
      </c>
      <c r="Z24" s="43">
        <f t="shared" si="4"/>
        <v>0</v>
      </c>
      <c r="AA24" s="43">
        <f t="shared" si="0"/>
        <v>44120</v>
      </c>
      <c r="AB24" s="43">
        <f t="shared" si="1"/>
        <v>0</v>
      </c>
    </row>
    <row r="25" spans="2:28" ht="26.25" x14ac:dyDescent="0.4">
      <c r="B25" s="21" t="s">
        <v>3</v>
      </c>
      <c r="C25" s="37">
        <f>ORÇADO!C24</f>
        <v>2000</v>
      </c>
      <c r="D25" s="37"/>
      <c r="E25" s="37">
        <f>ORÇADO!D24</f>
        <v>2000</v>
      </c>
      <c r="F25" s="37"/>
      <c r="G25" s="37">
        <f>ORÇADO!E24</f>
        <v>2000</v>
      </c>
      <c r="H25" s="37"/>
      <c r="I25" s="37">
        <f>ORÇADO!F24</f>
        <v>2000</v>
      </c>
      <c r="J25" s="37"/>
      <c r="K25" s="37">
        <f>ORÇADO!G24</f>
        <v>2000</v>
      </c>
      <c r="L25" s="37"/>
      <c r="M25" s="37">
        <f>ORÇADO!H24</f>
        <v>2000</v>
      </c>
      <c r="N25" s="37"/>
      <c r="O25" s="37">
        <f>ORÇADO!I24</f>
        <v>2000</v>
      </c>
      <c r="P25" s="37"/>
      <c r="Q25" s="37">
        <f>ORÇADO!J24</f>
        <v>2000</v>
      </c>
      <c r="R25" s="37"/>
      <c r="S25" s="37">
        <f>ORÇADO!K24</f>
        <v>2000</v>
      </c>
      <c r="T25" s="37"/>
      <c r="U25" s="37">
        <f>ORÇADO!L24</f>
        <v>2400</v>
      </c>
      <c r="V25" s="37"/>
      <c r="W25" s="37">
        <f>ORÇADO!M24</f>
        <v>2400</v>
      </c>
      <c r="X25" s="37"/>
      <c r="Y25" s="37">
        <f>ORÇADO!N24</f>
        <v>2400</v>
      </c>
      <c r="Z25" s="37"/>
      <c r="AA25" s="37">
        <f t="shared" si="0"/>
        <v>25200</v>
      </c>
      <c r="AB25" s="37">
        <f t="shared" si="1"/>
        <v>0</v>
      </c>
    </row>
    <row r="26" spans="2:28" ht="26.25" x14ac:dyDescent="0.4">
      <c r="B26" s="21" t="s">
        <v>4</v>
      </c>
      <c r="C26" s="37">
        <f>ORÇADO!C25</f>
        <v>600</v>
      </c>
      <c r="D26" s="37"/>
      <c r="E26" s="37">
        <f>ORÇADO!D25</f>
        <v>600</v>
      </c>
      <c r="F26" s="37"/>
      <c r="G26" s="37">
        <f>ORÇADO!E25</f>
        <v>400</v>
      </c>
      <c r="H26" s="37"/>
      <c r="I26" s="37">
        <f>ORÇADO!F25</f>
        <v>400</v>
      </c>
      <c r="J26" s="37"/>
      <c r="K26" s="37">
        <f>ORÇADO!G25</f>
        <v>450</v>
      </c>
      <c r="L26" s="37"/>
      <c r="M26" s="37">
        <f>ORÇADO!H25</f>
        <v>500</v>
      </c>
      <c r="N26" s="37"/>
      <c r="O26" s="37">
        <f>ORÇADO!I25</f>
        <v>450</v>
      </c>
      <c r="P26" s="37"/>
      <c r="Q26" s="37">
        <f>ORÇADO!J25</f>
        <v>500</v>
      </c>
      <c r="R26" s="37"/>
      <c r="S26" s="37">
        <f>ORÇADO!K25</f>
        <v>400</v>
      </c>
      <c r="T26" s="37"/>
      <c r="U26" s="37">
        <f>ORÇADO!L25</f>
        <v>400</v>
      </c>
      <c r="V26" s="37"/>
      <c r="W26" s="37">
        <f>ORÇADO!M25</f>
        <v>600</v>
      </c>
      <c r="X26" s="37"/>
      <c r="Y26" s="37">
        <f>ORÇADO!N25</f>
        <v>600</v>
      </c>
      <c r="Z26" s="37"/>
      <c r="AA26" s="37">
        <f t="shared" si="0"/>
        <v>5900</v>
      </c>
      <c r="AB26" s="37">
        <f t="shared" si="1"/>
        <v>0</v>
      </c>
    </row>
    <row r="27" spans="2:28" ht="26.25" x14ac:dyDescent="0.4">
      <c r="B27" s="21" t="str">
        <f>ORÇADO!B26</f>
        <v>TELEFONE/INTERNET</v>
      </c>
      <c r="C27" s="37">
        <f>ORÇADO!C26</f>
        <v>800</v>
      </c>
      <c r="D27" s="37"/>
      <c r="E27" s="37">
        <f>ORÇADO!D26</f>
        <v>800</v>
      </c>
      <c r="F27" s="37"/>
      <c r="G27" s="37">
        <f>ORÇADO!E26</f>
        <v>800</v>
      </c>
      <c r="H27" s="37"/>
      <c r="I27" s="37">
        <f>ORÇADO!F26</f>
        <v>800</v>
      </c>
      <c r="J27" s="37"/>
      <c r="K27" s="37">
        <f>ORÇADO!G26</f>
        <v>800</v>
      </c>
      <c r="L27" s="37"/>
      <c r="M27" s="37">
        <f>ORÇADO!H26</f>
        <v>800</v>
      </c>
      <c r="N27" s="37"/>
      <c r="O27" s="37">
        <f>ORÇADO!I26</f>
        <v>800</v>
      </c>
      <c r="P27" s="37"/>
      <c r="Q27" s="37">
        <f>ORÇADO!J26</f>
        <v>800</v>
      </c>
      <c r="R27" s="37"/>
      <c r="S27" s="37">
        <f>ORÇADO!K26</f>
        <v>800</v>
      </c>
      <c r="T27" s="37"/>
      <c r="U27" s="37">
        <f>ORÇADO!L26</f>
        <v>800</v>
      </c>
      <c r="V27" s="37"/>
      <c r="W27" s="37">
        <f>ORÇADO!M26</f>
        <v>800</v>
      </c>
      <c r="X27" s="37"/>
      <c r="Y27" s="37">
        <f>ORÇADO!N26</f>
        <v>800</v>
      </c>
      <c r="Z27" s="37"/>
      <c r="AA27" s="37">
        <f t="shared" si="0"/>
        <v>9600</v>
      </c>
      <c r="AB27" s="37">
        <f t="shared" si="1"/>
        <v>0</v>
      </c>
    </row>
    <row r="28" spans="2:28" ht="26.25" x14ac:dyDescent="0.4">
      <c r="B28" s="21" t="s">
        <v>48</v>
      </c>
      <c r="C28" s="37">
        <f>ORÇADO!C27</f>
        <v>50</v>
      </c>
      <c r="D28" s="37"/>
      <c r="E28" s="37">
        <f>ORÇADO!D27</f>
        <v>50</v>
      </c>
      <c r="F28" s="37"/>
      <c r="G28" s="37">
        <f>ORÇADO!E27</f>
        <v>50</v>
      </c>
      <c r="H28" s="37"/>
      <c r="I28" s="37">
        <f>ORÇADO!F27</f>
        <v>50</v>
      </c>
      <c r="J28" s="37"/>
      <c r="K28" s="37">
        <f>ORÇADO!G27</f>
        <v>50</v>
      </c>
      <c r="L28" s="37"/>
      <c r="M28" s="37">
        <f>ORÇADO!H27</f>
        <v>50</v>
      </c>
      <c r="N28" s="37"/>
      <c r="O28" s="37">
        <f>ORÇADO!I27</f>
        <v>70</v>
      </c>
      <c r="P28" s="37"/>
      <c r="Q28" s="37">
        <f>ORÇADO!J27</f>
        <v>70</v>
      </c>
      <c r="R28" s="37"/>
      <c r="S28" s="37">
        <f>ORÇADO!K27</f>
        <v>70</v>
      </c>
      <c r="T28" s="37"/>
      <c r="U28" s="37">
        <f>ORÇADO!L27</f>
        <v>70</v>
      </c>
      <c r="V28" s="37"/>
      <c r="W28" s="37">
        <f>ORÇADO!M27</f>
        <v>70</v>
      </c>
      <c r="X28" s="37"/>
      <c r="Y28" s="37">
        <f>ORÇADO!N27</f>
        <v>70</v>
      </c>
      <c r="Z28" s="37"/>
      <c r="AA28" s="37">
        <f t="shared" si="0"/>
        <v>720</v>
      </c>
      <c r="AB28" s="37">
        <f t="shared" si="1"/>
        <v>0</v>
      </c>
    </row>
    <row r="29" spans="2:28" ht="26.25" x14ac:dyDescent="0.4">
      <c r="B29" s="21" t="s">
        <v>59</v>
      </c>
      <c r="C29" s="37">
        <f>ORÇADO!C28</f>
        <v>0</v>
      </c>
      <c r="D29" s="37"/>
      <c r="E29" s="37">
        <f>ORÇADO!D28</f>
        <v>0</v>
      </c>
      <c r="F29" s="37"/>
      <c r="G29" s="37">
        <f>ORÇADO!E28</f>
        <v>500</v>
      </c>
      <c r="H29" s="37"/>
      <c r="I29" s="37">
        <f>ORÇADO!F28</f>
        <v>0</v>
      </c>
      <c r="J29" s="37"/>
      <c r="K29" s="37">
        <f>ORÇADO!G28</f>
        <v>0</v>
      </c>
      <c r="L29" s="37"/>
      <c r="M29" s="37">
        <f>ORÇADO!H28</f>
        <v>500</v>
      </c>
      <c r="N29" s="37"/>
      <c r="O29" s="37">
        <f>ORÇADO!I28</f>
        <v>0</v>
      </c>
      <c r="P29" s="37"/>
      <c r="Q29" s="37">
        <f>ORÇADO!J28</f>
        <v>0</v>
      </c>
      <c r="R29" s="37"/>
      <c r="S29" s="37">
        <f>ORÇADO!K28</f>
        <v>500</v>
      </c>
      <c r="T29" s="37"/>
      <c r="U29" s="37">
        <f>ORÇADO!L28</f>
        <v>0</v>
      </c>
      <c r="V29" s="37"/>
      <c r="W29" s="37">
        <f>ORÇADO!M28</f>
        <v>0</v>
      </c>
      <c r="X29" s="37"/>
      <c r="Y29" s="37">
        <f>ORÇADO!N28</f>
        <v>0</v>
      </c>
      <c r="Z29" s="37"/>
      <c r="AA29" s="37">
        <f t="shared" si="0"/>
        <v>1500</v>
      </c>
      <c r="AB29" s="37">
        <f t="shared" si="1"/>
        <v>0</v>
      </c>
    </row>
    <row r="30" spans="2:28" ht="26.25" x14ac:dyDescent="0.4">
      <c r="B30" s="21" t="s">
        <v>61</v>
      </c>
      <c r="C30" s="37">
        <f>ORÇADO!C29</f>
        <v>300</v>
      </c>
      <c r="D30" s="37"/>
      <c r="E30" s="37">
        <f>ORÇADO!D29</f>
        <v>0</v>
      </c>
      <c r="F30" s="37"/>
      <c r="G30" s="37">
        <f>ORÇADO!E29</f>
        <v>0</v>
      </c>
      <c r="H30" s="37"/>
      <c r="I30" s="37">
        <f>ORÇADO!F29</f>
        <v>300</v>
      </c>
      <c r="J30" s="37"/>
      <c r="K30" s="37">
        <f>ORÇADO!G29</f>
        <v>0</v>
      </c>
      <c r="L30" s="37"/>
      <c r="M30" s="37">
        <f>ORÇADO!H29</f>
        <v>0</v>
      </c>
      <c r="N30" s="37"/>
      <c r="O30" s="37">
        <f>ORÇADO!I29</f>
        <v>300</v>
      </c>
      <c r="P30" s="37"/>
      <c r="Q30" s="37">
        <f>ORÇADO!J29</f>
        <v>0</v>
      </c>
      <c r="R30" s="37"/>
      <c r="S30" s="37">
        <f>ORÇADO!K29</f>
        <v>0</v>
      </c>
      <c r="T30" s="37"/>
      <c r="U30" s="37">
        <f>ORÇADO!L29</f>
        <v>300</v>
      </c>
      <c r="V30" s="37"/>
      <c r="W30" s="37">
        <f>ORÇADO!M29</f>
        <v>0</v>
      </c>
      <c r="X30" s="37"/>
      <c r="Y30" s="37">
        <f>ORÇADO!N29</f>
        <v>0</v>
      </c>
      <c r="Z30" s="37"/>
      <c r="AA30" s="37">
        <f t="shared" si="0"/>
        <v>1200</v>
      </c>
      <c r="AB30" s="37">
        <f t="shared" si="1"/>
        <v>0</v>
      </c>
    </row>
    <row r="31" spans="2:28" ht="26.25" x14ac:dyDescent="0.4">
      <c r="B31" s="33" t="s">
        <v>52</v>
      </c>
      <c r="C31" s="43">
        <f>ORÇADO!C30</f>
        <v>4050</v>
      </c>
      <c r="D31" s="43">
        <f t="shared" ref="D31:Z31" si="5">SUM(D32:D34)</f>
        <v>0</v>
      </c>
      <c r="E31" s="43">
        <f>ORÇADO!D30</f>
        <v>4050</v>
      </c>
      <c r="F31" s="43">
        <f t="shared" si="5"/>
        <v>0</v>
      </c>
      <c r="G31" s="43">
        <f>ORÇADO!E30</f>
        <v>6050</v>
      </c>
      <c r="H31" s="43">
        <f t="shared" si="5"/>
        <v>0</v>
      </c>
      <c r="I31" s="43">
        <f>ORÇADO!F30</f>
        <v>5100</v>
      </c>
      <c r="J31" s="43">
        <f t="shared" si="5"/>
        <v>0</v>
      </c>
      <c r="K31" s="43">
        <f>ORÇADO!G30</f>
        <v>4050</v>
      </c>
      <c r="L31" s="43">
        <f t="shared" si="5"/>
        <v>0</v>
      </c>
      <c r="M31" s="43">
        <f>ORÇADO!H30</f>
        <v>6050</v>
      </c>
      <c r="N31" s="43">
        <f t="shared" si="5"/>
        <v>0</v>
      </c>
      <c r="O31" s="43">
        <f>ORÇADO!I30</f>
        <v>4050</v>
      </c>
      <c r="P31" s="43">
        <f t="shared" si="5"/>
        <v>0</v>
      </c>
      <c r="Q31" s="43">
        <f>ORÇADO!J30</f>
        <v>4050</v>
      </c>
      <c r="R31" s="43">
        <f t="shared" si="5"/>
        <v>0</v>
      </c>
      <c r="S31" s="43">
        <f>ORÇADO!K30</f>
        <v>6050</v>
      </c>
      <c r="T31" s="43">
        <f t="shared" si="5"/>
        <v>0</v>
      </c>
      <c r="U31" s="43">
        <f>ORÇADO!L30</f>
        <v>4050</v>
      </c>
      <c r="V31" s="43">
        <f t="shared" si="5"/>
        <v>0</v>
      </c>
      <c r="W31" s="43">
        <f>ORÇADO!M30</f>
        <v>4050</v>
      </c>
      <c r="X31" s="43">
        <f t="shared" si="5"/>
        <v>0</v>
      </c>
      <c r="Y31" s="43">
        <f>ORÇADO!N30</f>
        <v>7100</v>
      </c>
      <c r="Z31" s="43">
        <f t="shared" si="5"/>
        <v>0</v>
      </c>
      <c r="AA31" s="43">
        <f t="shared" si="0"/>
        <v>58700</v>
      </c>
      <c r="AB31" s="43">
        <f t="shared" si="1"/>
        <v>0</v>
      </c>
    </row>
    <row r="32" spans="2:28" ht="26.25" x14ac:dyDescent="0.4">
      <c r="B32" s="21" t="s">
        <v>50</v>
      </c>
      <c r="C32" s="37">
        <f>ORÇADO!C31</f>
        <v>0</v>
      </c>
      <c r="D32" s="37"/>
      <c r="E32" s="37">
        <f>ORÇADO!D31</f>
        <v>0</v>
      </c>
      <c r="F32" s="37"/>
      <c r="G32" s="37">
        <f>ORÇADO!E31</f>
        <v>2000</v>
      </c>
      <c r="H32" s="37"/>
      <c r="I32" s="37">
        <f>ORÇADO!F31</f>
        <v>0</v>
      </c>
      <c r="J32" s="37"/>
      <c r="K32" s="37">
        <f>ORÇADO!G31</f>
        <v>0</v>
      </c>
      <c r="L32" s="37"/>
      <c r="M32" s="37">
        <f>ORÇADO!H31</f>
        <v>2000</v>
      </c>
      <c r="N32" s="37"/>
      <c r="O32" s="37">
        <f>ORÇADO!I31</f>
        <v>0</v>
      </c>
      <c r="P32" s="37"/>
      <c r="Q32" s="37">
        <f>ORÇADO!J31</f>
        <v>0</v>
      </c>
      <c r="R32" s="37"/>
      <c r="S32" s="37">
        <f>ORÇADO!K31</f>
        <v>2000</v>
      </c>
      <c r="T32" s="37"/>
      <c r="U32" s="37">
        <f>ORÇADO!L31</f>
        <v>0</v>
      </c>
      <c r="V32" s="37"/>
      <c r="W32" s="37">
        <f>ORÇADO!M31</f>
        <v>0</v>
      </c>
      <c r="X32" s="37"/>
      <c r="Y32" s="37">
        <f>ORÇADO!N31</f>
        <v>2000</v>
      </c>
      <c r="Z32" s="37"/>
      <c r="AA32" s="37">
        <f t="shared" si="0"/>
        <v>8000</v>
      </c>
      <c r="AB32" s="37">
        <f t="shared" si="1"/>
        <v>0</v>
      </c>
    </row>
    <row r="33" spans="2:28" ht="26.25" x14ac:dyDescent="0.4">
      <c r="B33" s="21" t="s">
        <v>49</v>
      </c>
      <c r="C33" s="37">
        <f>ORÇADO!C32</f>
        <v>1050</v>
      </c>
      <c r="D33" s="37"/>
      <c r="E33" s="37">
        <f>ORÇADO!D32</f>
        <v>1050</v>
      </c>
      <c r="F33" s="37"/>
      <c r="G33" s="37">
        <f>ORÇADO!E32</f>
        <v>1050</v>
      </c>
      <c r="H33" s="37"/>
      <c r="I33" s="37">
        <f>ORÇADO!F32</f>
        <v>2100</v>
      </c>
      <c r="J33" s="37"/>
      <c r="K33" s="37">
        <f>ORÇADO!G32</f>
        <v>1050</v>
      </c>
      <c r="L33" s="37"/>
      <c r="M33" s="37">
        <f>ORÇADO!H32</f>
        <v>1050</v>
      </c>
      <c r="N33" s="37"/>
      <c r="O33" s="37">
        <f>ORÇADO!I32</f>
        <v>1050</v>
      </c>
      <c r="P33" s="37"/>
      <c r="Q33" s="37">
        <f>ORÇADO!J32</f>
        <v>1050</v>
      </c>
      <c r="R33" s="37"/>
      <c r="S33" s="37">
        <f>ORÇADO!K32</f>
        <v>1050</v>
      </c>
      <c r="T33" s="37"/>
      <c r="U33" s="37">
        <f>ORÇADO!L32</f>
        <v>1050</v>
      </c>
      <c r="V33" s="37"/>
      <c r="W33" s="37">
        <f>ORÇADO!M32</f>
        <v>1050</v>
      </c>
      <c r="X33" s="37"/>
      <c r="Y33" s="37">
        <f>ORÇADO!N32</f>
        <v>2100</v>
      </c>
      <c r="Z33" s="37"/>
      <c r="AA33" s="37">
        <f t="shared" si="0"/>
        <v>14700</v>
      </c>
      <c r="AB33" s="37">
        <f t="shared" si="1"/>
        <v>0</v>
      </c>
    </row>
    <row r="34" spans="2:28" ht="26.25" x14ac:dyDescent="0.4">
      <c r="B34" s="21" t="s">
        <v>51</v>
      </c>
      <c r="C34" s="37">
        <f>ORÇADO!C33</f>
        <v>3000</v>
      </c>
      <c r="D34" s="37"/>
      <c r="E34" s="37">
        <f>ORÇADO!D33</f>
        <v>3000</v>
      </c>
      <c r="F34" s="37"/>
      <c r="G34" s="37">
        <f>ORÇADO!E33</f>
        <v>3000</v>
      </c>
      <c r="H34" s="37"/>
      <c r="I34" s="37">
        <f>ORÇADO!F33</f>
        <v>3000</v>
      </c>
      <c r="J34" s="37"/>
      <c r="K34" s="37">
        <f>ORÇADO!G33</f>
        <v>3000</v>
      </c>
      <c r="L34" s="37"/>
      <c r="M34" s="37">
        <f>ORÇADO!H33</f>
        <v>3000</v>
      </c>
      <c r="N34" s="37"/>
      <c r="O34" s="37">
        <f>ORÇADO!I33</f>
        <v>3000</v>
      </c>
      <c r="P34" s="37"/>
      <c r="Q34" s="37">
        <f>ORÇADO!J33</f>
        <v>3000</v>
      </c>
      <c r="R34" s="37"/>
      <c r="S34" s="37">
        <f>ORÇADO!K33</f>
        <v>3000</v>
      </c>
      <c r="T34" s="37"/>
      <c r="U34" s="37">
        <f>ORÇADO!L33</f>
        <v>3000</v>
      </c>
      <c r="V34" s="37"/>
      <c r="W34" s="37">
        <f>ORÇADO!M33</f>
        <v>3000</v>
      </c>
      <c r="X34" s="37"/>
      <c r="Y34" s="37">
        <f>ORÇADO!N33</f>
        <v>3000</v>
      </c>
      <c r="Z34" s="37"/>
      <c r="AA34" s="37">
        <f t="shared" si="0"/>
        <v>36000</v>
      </c>
      <c r="AB34" s="37">
        <f t="shared" si="1"/>
        <v>0</v>
      </c>
    </row>
    <row r="35" spans="2:28" ht="26.25" x14ac:dyDescent="0.4">
      <c r="B35" s="32" t="s">
        <v>60</v>
      </c>
      <c r="C35" s="43">
        <f>ORÇADO!C34</f>
        <v>1350</v>
      </c>
      <c r="D35" s="43">
        <f t="shared" ref="D35:Z35" si="6">SUM(D36:D38)</f>
        <v>0</v>
      </c>
      <c r="E35" s="43">
        <f>ORÇADO!D34</f>
        <v>1350</v>
      </c>
      <c r="F35" s="43">
        <f t="shared" si="6"/>
        <v>0</v>
      </c>
      <c r="G35" s="43">
        <f>ORÇADO!E34</f>
        <v>1350</v>
      </c>
      <c r="H35" s="43">
        <f t="shared" si="6"/>
        <v>0</v>
      </c>
      <c r="I35" s="43">
        <f>ORÇADO!F34</f>
        <v>1350</v>
      </c>
      <c r="J35" s="43">
        <f t="shared" si="6"/>
        <v>0</v>
      </c>
      <c r="K35" s="43">
        <f>ORÇADO!G34</f>
        <v>1350</v>
      </c>
      <c r="L35" s="43">
        <f t="shared" si="6"/>
        <v>0</v>
      </c>
      <c r="M35" s="43">
        <f>ORÇADO!H34</f>
        <v>1350</v>
      </c>
      <c r="N35" s="43">
        <f t="shared" si="6"/>
        <v>0</v>
      </c>
      <c r="O35" s="43">
        <f>ORÇADO!I34</f>
        <v>1350</v>
      </c>
      <c r="P35" s="43">
        <f t="shared" si="6"/>
        <v>0</v>
      </c>
      <c r="Q35" s="43">
        <f>ORÇADO!J34</f>
        <v>1350</v>
      </c>
      <c r="R35" s="43">
        <f t="shared" si="6"/>
        <v>0</v>
      </c>
      <c r="S35" s="43">
        <f>ORÇADO!K34</f>
        <v>1350</v>
      </c>
      <c r="T35" s="43">
        <f t="shared" si="6"/>
        <v>0</v>
      </c>
      <c r="U35" s="43">
        <f>ORÇADO!L34</f>
        <v>1350</v>
      </c>
      <c r="V35" s="43">
        <f t="shared" si="6"/>
        <v>0</v>
      </c>
      <c r="W35" s="43">
        <f>ORÇADO!M34</f>
        <v>1350</v>
      </c>
      <c r="X35" s="43">
        <f t="shared" si="6"/>
        <v>0</v>
      </c>
      <c r="Y35" s="43">
        <f>ORÇADO!N34</f>
        <v>1350</v>
      </c>
      <c r="Z35" s="43">
        <f t="shared" si="6"/>
        <v>0</v>
      </c>
      <c r="AA35" s="43">
        <f t="shared" si="0"/>
        <v>16200</v>
      </c>
      <c r="AB35" s="43">
        <f t="shared" si="1"/>
        <v>0</v>
      </c>
    </row>
    <row r="36" spans="2:28" s="22" customFormat="1" ht="26.25" x14ac:dyDescent="0.4">
      <c r="B36" s="21" t="s">
        <v>44</v>
      </c>
      <c r="C36" s="44">
        <f>ORÇADO!C35</f>
        <v>600</v>
      </c>
      <c r="D36" s="44"/>
      <c r="E36" s="44">
        <f>ORÇADO!D35</f>
        <v>600</v>
      </c>
      <c r="F36" s="44"/>
      <c r="G36" s="44">
        <f>ORÇADO!E35</f>
        <v>600</v>
      </c>
      <c r="H36" s="44"/>
      <c r="I36" s="44">
        <f>ORÇADO!F35</f>
        <v>600</v>
      </c>
      <c r="J36" s="44"/>
      <c r="K36" s="44">
        <f>ORÇADO!G35</f>
        <v>600</v>
      </c>
      <c r="L36" s="44"/>
      <c r="M36" s="44">
        <f>ORÇADO!H35</f>
        <v>600</v>
      </c>
      <c r="N36" s="44"/>
      <c r="O36" s="44">
        <f>ORÇADO!I35</f>
        <v>600</v>
      </c>
      <c r="P36" s="44"/>
      <c r="Q36" s="44">
        <f>ORÇADO!J35</f>
        <v>600</v>
      </c>
      <c r="R36" s="44"/>
      <c r="S36" s="44">
        <f>ORÇADO!K35</f>
        <v>600</v>
      </c>
      <c r="T36" s="44"/>
      <c r="U36" s="44">
        <f>ORÇADO!L35</f>
        <v>600</v>
      </c>
      <c r="V36" s="44"/>
      <c r="W36" s="44">
        <f>ORÇADO!M35</f>
        <v>600</v>
      </c>
      <c r="X36" s="44"/>
      <c r="Y36" s="44">
        <f>ORÇADO!N35</f>
        <v>600</v>
      </c>
      <c r="Z36" s="44"/>
      <c r="AA36" s="44">
        <f t="shared" si="0"/>
        <v>7200</v>
      </c>
      <c r="AB36" s="44">
        <f t="shared" si="1"/>
        <v>0</v>
      </c>
    </row>
    <row r="37" spans="2:28" s="22" customFormat="1" ht="26.25" x14ac:dyDescent="0.4">
      <c r="B37" s="21" t="s">
        <v>45</v>
      </c>
      <c r="C37" s="44">
        <f>ORÇADO!C36</f>
        <v>500</v>
      </c>
      <c r="D37" s="44"/>
      <c r="E37" s="44">
        <f>ORÇADO!D36</f>
        <v>500</v>
      </c>
      <c r="F37" s="44"/>
      <c r="G37" s="44">
        <f>ORÇADO!E36</f>
        <v>500</v>
      </c>
      <c r="H37" s="44"/>
      <c r="I37" s="44">
        <f>ORÇADO!F36</f>
        <v>500</v>
      </c>
      <c r="J37" s="44"/>
      <c r="K37" s="44">
        <f>ORÇADO!G36</f>
        <v>500</v>
      </c>
      <c r="L37" s="44"/>
      <c r="M37" s="44">
        <f>ORÇADO!H36</f>
        <v>500</v>
      </c>
      <c r="N37" s="44"/>
      <c r="O37" s="44">
        <f>ORÇADO!I36</f>
        <v>500</v>
      </c>
      <c r="P37" s="44"/>
      <c r="Q37" s="44">
        <f>ORÇADO!J36</f>
        <v>500</v>
      </c>
      <c r="R37" s="44"/>
      <c r="S37" s="44">
        <f>ORÇADO!K36</f>
        <v>500</v>
      </c>
      <c r="T37" s="44"/>
      <c r="U37" s="44">
        <f>ORÇADO!L36</f>
        <v>500</v>
      </c>
      <c r="V37" s="44"/>
      <c r="W37" s="44">
        <f>ORÇADO!M36</f>
        <v>500</v>
      </c>
      <c r="X37" s="44"/>
      <c r="Y37" s="44">
        <f>ORÇADO!N36</f>
        <v>500</v>
      </c>
      <c r="Z37" s="44"/>
      <c r="AA37" s="44">
        <f t="shared" si="0"/>
        <v>6000</v>
      </c>
      <c r="AB37" s="44">
        <f t="shared" si="1"/>
        <v>0</v>
      </c>
    </row>
    <row r="38" spans="2:28" s="22" customFormat="1" ht="26.25" x14ac:dyDescent="0.4">
      <c r="B38" s="21" t="s">
        <v>46</v>
      </c>
      <c r="C38" s="44">
        <f>ORÇADO!C37</f>
        <v>250</v>
      </c>
      <c r="D38" s="44"/>
      <c r="E38" s="44">
        <f>ORÇADO!D37</f>
        <v>250</v>
      </c>
      <c r="F38" s="44"/>
      <c r="G38" s="44">
        <f>ORÇADO!E37</f>
        <v>250</v>
      </c>
      <c r="H38" s="44"/>
      <c r="I38" s="44">
        <f>ORÇADO!F37</f>
        <v>250</v>
      </c>
      <c r="J38" s="44"/>
      <c r="K38" s="44">
        <f>ORÇADO!G37</f>
        <v>250</v>
      </c>
      <c r="L38" s="44"/>
      <c r="M38" s="44">
        <f>ORÇADO!H37</f>
        <v>250</v>
      </c>
      <c r="N38" s="44"/>
      <c r="O38" s="44">
        <f>ORÇADO!I37</f>
        <v>250</v>
      </c>
      <c r="P38" s="44"/>
      <c r="Q38" s="44">
        <f>ORÇADO!J37</f>
        <v>250</v>
      </c>
      <c r="R38" s="44"/>
      <c r="S38" s="44">
        <f>ORÇADO!K37</f>
        <v>250</v>
      </c>
      <c r="T38" s="44"/>
      <c r="U38" s="44">
        <f>ORÇADO!L37</f>
        <v>250</v>
      </c>
      <c r="V38" s="44"/>
      <c r="W38" s="44">
        <f>ORÇADO!M37</f>
        <v>250</v>
      </c>
      <c r="X38" s="44"/>
      <c r="Y38" s="44">
        <f>ORÇADO!N37</f>
        <v>250</v>
      </c>
      <c r="Z38" s="44"/>
      <c r="AA38" s="44">
        <f t="shared" si="0"/>
        <v>3000</v>
      </c>
      <c r="AB38" s="44">
        <f t="shared" si="1"/>
        <v>0</v>
      </c>
    </row>
    <row r="39" spans="2:28" s="22" customFormat="1" ht="26.25" x14ac:dyDescent="0.4">
      <c r="B39" s="34" t="s">
        <v>62</v>
      </c>
      <c r="C39" s="45">
        <f>ORÇADO!C38</f>
        <v>50</v>
      </c>
      <c r="D39" s="45">
        <f t="shared" ref="D39:Z39" si="7">SUM(D40:D41)</f>
        <v>0</v>
      </c>
      <c r="E39" s="45">
        <f>ORÇADO!D38</f>
        <v>50</v>
      </c>
      <c r="F39" s="45">
        <f t="shared" si="7"/>
        <v>0</v>
      </c>
      <c r="G39" s="45">
        <f>ORÇADO!E38</f>
        <v>250</v>
      </c>
      <c r="H39" s="45">
        <f t="shared" si="7"/>
        <v>0</v>
      </c>
      <c r="I39" s="45">
        <f>ORÇADO!F38</f>
        <v>250</v>
      </c>
      <c r="J39" s="45">
        <f t="shared" si="7"/>
        <v>0</v>
      </c>
      <c r="K39" s="45">
        <f>ORÇADO!G38</f>
        <v>250</v>
      </c>
      <c r="L39" s="45">
        <f t="shared" si="7"/>
        <v>0</v>
      </c>
      <c r="M39" s="45">
        <f>ORÇADO!H38</f>
        <v>250</v>
      </c>
      <c r="N39" s="45">
        <f t="shared" si="7"/>
        <v>0</v>
      </c>
      <c r="O39" s="45">
        <f>ORÇADO!I38</f>
        <v>250</v>
      </c>
      <c r="P39" s="45">
        <f t="shared" si="7"/>
        <v>0</v>
      </c>
      <c r="Q39" s="45">
        <f>ORÇADO!J38</f>
        <v>250</v>
      </c>
      <c r="R39" s="45">
        <f t="shared" si="7"/>
        <v>0</v>
      </c>
      <c r="S39" s="45">
        <f>ORÇADO!K38</f>
        <v>250</v>
      </c>
      <c r="T39" s="45">
        <f t="shared" si="7"/>
        <v>0</v>
      </c>
      <c r="U39" s="45">
        <f>ORÇADO!L38</f>
        <v>250</v>
      </c>
      <c r="V39" s="45">
        <f t="shared" si="7"/>
        <v>0</v>
      </c>
      <c r="W39" s="45">
        <f>ORÇADO!M38</f>
        <v>250</v>
      </c>
      <c r="X39" s="45">
        <f t="shared" si="7"/>
        <v>0</v>
      </c>
      <c r="Y39" s="45">
        <f>ORÇADO!N38</f>
        <v>250</v>
      </c>
      <c r="Z39" s="45">
        <f t="shared" si="7"/>
        <v>0</v>
      </c>
      <c r="AA39" s="45">
        <f t="shared" si="0"/>
        <v>2600</v>
      </c>
      <c r="AB39" s="45">
        <f t="shared" si="1"/>
        <v>0</v>
      </c>
    </row>
    <row r="40" spans="2:28" s="22" customFormat="1" ht="26.25" x14ac:dyDescent="0.4">
      <c r="B40" s="23" t="s">
        <v>63</v>
      </c>
      <c r="C40" s="46">
        <f>ORÇADO!C39</f>
        <v>0</v>
      </c>
      <c r="D40" s="46"/>
      <c r="E40" s="46">
        <f>ORÇADO!D39</f>
        <v>0</v>
      </c>
      <c r="F40" s="46"/>
      <c r="G40" s="46">
        <f>ORÇADO!E39</f>
        <v>200</v>
      </c>
      <c r="H40" s="46"/>
      <c r="I40" s="46">
        <f>ORÇADO!F39</f>
        <v>200</v>
      </c>
      <c r="J40" s="46"/>
      <c r="K40" s="46">
        <f>ORÇADO!G39</f>
        <v>200</v>
      </c>
      <c r="L40" s="46"/>
      <c r="M40" s="46">
        <f>ORÇADO!H39</f>
        <v>200</v>
      </c>
      <c r="N40" s="46"/>
      <c r="O40" s="46">
        <f>ORÇADO!I39</f>
        <v>200</v>
      </c>
      <c r="P40" s="46"/>
      <c r="Q40" s="46">
        <f>ORÇADO!J39</f>
        <v>200</v>
      </c>
      <c r="R40" s="46"/>
      <c r="S40" s="46">
        <f>ORÇADO!K39</f>
        <v>200</v>
      </c>
      <c r="T40" s="46"/>
      <c r="U40" s="46">
        <f>ORÇADO!L39</f>
        <v>200</v>
      </c>
      <c r="V40" s="46"/>
      <c r="W40" s="46">
        <f>ORÇADO!M39</f>
        <v>200</v>
      </c>
      <c r="X40" s="46"/>
      <c r="Y40" s="46">
        <f>ORÇADO!N39</f>
        <v>200</v>
      </c>
      <c r="Z40" s="46"/>
      <c r="AA40" s="46">
        <f t="shared" si="0"/>
        <v>2000</v>
      </c>
      <c r="AB40" s="46">
        <f t="shared" si="1"/>
        <v>0</v>
      </c>
    </row>
    <row r="41" spans="2:28" s="22" customFormat="1" ht="26.25" x14ac:dyDescent="0.4">
      <c r="B41" s="23" t="s">
        <v>69</v>
      </c>
      <c r="C41" s="46">
        <f>ORÇADO!C40</f>
        <v>50</v>
      </c>
      <c r="D41" s="46"/>
      <c r="E41" s="46">
        <f>ORÇADO!D40</f>
        <v>50</v>
      </c>
      <c r="F41" s="46"/>
      <c r="G41" s="46">
        <f>ORÇADO!E40</f>
        <v>50</v>
      </c>
      <c r="H41" s="46"/>
      <c r="I41" s="46">
        <f>ORÇADO!F40</f>
        <v>50</v>
      </c>
      <c r="J41" s="46"/>
      <c r="K41" s="46">
        <f>ORÇADO!G40</f>
        <v>50</v>
      </c>
      <c r="L41" s="46"/>
      <c r="M41" s="46">
        <f>ORÇADO!H40</f>
        <v>50</v>
      </c>
      <c r="N41" s="46"/>
      <c r="O41" s="46">
        <f>ORÇADO!I40</f>
        <v>50</v>
      </c>
      <c r="P41" s="46"/>
      <c r="Q41" s="46">
        <f>ORÇADO!J40</f>
        <v>50</v>
      </c>
      <c r="R41" s="46"/>
      <c r="S41" s="46">
        <f>ORÇADO!K40</f>
        <v>50</v>
      </c>
      <c r="T41" s="46"/>
      <c r="U41" s="46">
        <f>ORÇADO!L40</f>
        <v>50</v>
      </c>
      <c r="V41" s="46"/>
      <c r="W41" s="46">
        <f>ORÇADO!M40</f>
        <v>50</v>
      </c>
      <c r="X41" s="46"/>
      <c r="Y41" s="46">
        <f>ORÇADO!N40</f>
        <v>50</v>
      </c>
      <c r="Z41" s="46"/>
      <c r="AA41" s="46">
        <f t="shared" si="0"/>
        <v>600</v>
      </c>
      <c r="AB41" s="46">
        <f t="shared" si="1"/>
        <v>0</v>
      </c>
    </row>
    <row r="42" spans="2:28" ht="26.25" x14ac:dyDescent="0.4">
      <c r="B42" s="32" t="s">
        <v>7</v>
      </c>
      <c r="C42" s="43">
        <f>ORÇADO!C41</f>
        <v>300</v>
      </c>
      <c r="D42" s="43">
        <f t="shared" ref="D42:Z42" si="8">SUM(D43:D45)</f>
        <v>0</v>
      </c>
      <c r="E42" s="43">
        <f>ORÇADO!D41</f>
        <v>300</v>
      </c>
      <c r="F42" s="43">
        <f t="shared" si="8"/>
        <v>0</v>
      </c>
      <c r="G42" s="43">
        <f>ORÇADO!E41</f>
        <v>310</v>
      </c>
      <c r="H42" s="43">
        <f t="shared" si="8"/>
        <v>0</v>
      </c>
      <c r="I42" s="43">
        <f>ORÇADO!F41</f>
        <v>320</v>
      </c>
      <c r="J42" s="43">
        <f t="shared" si="8"/>
        <v>0</v>
      </c>
      <c r="K42" s="43">
        <f>ORÇADO!G41</f>
        <v>300</v>
      </c>
      <c r="L42" s="43">
        <f t="shared" si="8"/>
        <v>0</v>
      </c>
      <c r="M42" s="43">
        <f>ORÇADO!H41</f>
        <v>300</v>
      </c>
      <c r="N42" s="43">
        <f t="shared" si="8"/>
        <v>0</v>
      </c>
      <c r="O42" s="43">
        <f>ORÇADO!I41</f>
        <v>300</v>
      </c>
      <c r="P42" s="43">
        <f t="shared" si="8"/>
        <v>0</v>
      </c>
      <c r="Q42" s="43">
        <f>ORÇADO!J41</f>
        <v>300</v>
      </c>
      <c r="R42" s="43">
        <f t="shared" si="8"/>
        <v>0</v>
      </c>
      <c r="S42" s="43">
        <f>ORÇADO!K41</f>
        <v>300</v>
      </c>
      <c r="T42" s="43">
        <f t="shared" si="8"/>
        <v>0</v>
      </c>
      <c r="U42" s="43">
        <f>ORÇADO!L41</f>
        <v>300</v>
      </c>
      <c r="V42" s="43">
        <f t="shared" si="8"/>
        <v>0</v>
      </c>
      <c r="W42" s="43">
        <f>ORÇADO!M41</f>
        <v>300</v>
      </c>
      <c r="X42" s="43">
        <f t="shared" si="8"/>
        <v>0</v>
      </c>
      <c r="Y42" s="43">
        <f>ORÇADO!N41</f>
        <v>300</v>
      </c>
      <c r="Z42" s="43">
        <f t="shared" si="8"/>
        <v>0</v>
      </c>
      <c r="AA42" s="43">
        <f t="shared" si="0"/>
        <v>3630</v>
      </c>
      <c r="AB42" s="43">
        <f t="shared" si="1"/>
        <v>0</v>
      </c>
    </row>
    <row r="43" spans="2:28" ht="26.25" x14ac:dyDescent="0.4">
      <c r="B43" s="21" t="s">
        <v>41</v>
      </c>
      <c r="C43" s="37">
        <f>ORÇADO!C42</f>
        <v>240</v>
      </c>
      <c r="D43" s="37"/>
      <c r="E43" s="37">
        <f>ORÇADO!D42</f>
        <v>240</v>
      </c>
      <c r="F43" s="37"/>
      <c r="G43" s="37">
        <f>ORÇADO!E42</f>
        <v>240</v>
      </c>
      <c r="H43" s="37"/>
      <c r="I43" s="37">
        <f>ORÇADO!F42</f>
        <v>240</v>
      </c>
      <c r="J43" s="37"/>
      <c r="K43" s="37">
        <f>ORÇADO!G42</f>
        <v>240</v>
      </c>
      <c r="L43" s="37"/>
      <c r="M43" s="37">
        <f>ORÇADO!H42</f>
        <v>240</v>
      </c>
      <c r="N43" s="37"/>
      <c r="O43" s="37">
        <f>ORÇADO!I42</f>
        <v>240</v>
      </c>
      <c r="P43" s="37"/>
      <c r="Q43" s="37">
        <f>ORÇADO!J42</f>
        <v>240</v>
      </c>
      <c r="R43" s="37"/>
      <c r="S43" s="37">
        <f>ORÇADO!K42</f>
        <v>240</v>
      </c>
      <c r="T43" s="37"/>
      <c r="U43" s="37">
        <f>ORÇADO!L42</f>
        <v>240</v>
      </c>
      <c r="V43" s="37"/>
      <c r="W43" s="37">
        <f>ORÇADO!M42</f>
        <v>240</v>
      </c>
      <c r="X43" s="37"/>
      <c r="Y43" s="37">
        <f>ORÇADO!N42</f>
        <v>240</v>
      </c>
      <c r="Z43" s="37"/>
      <c r="AA43" s="37">
        <f t="shared" si="0"/>
        <v>2880</v>
      </c>
      <c r="AB43" s="37">
        <f t="shared" si="1"/>
        <v>0</v>
      </c>
    </row>
    <row r="44" spans="2:28" ht="26.25" x14ac:dyDescent="0.4">
      <c r="B44" s="21" t="s">
        <v>42</v>
      </c>
      <c r="C44" s="37">
        <f>ORÇADO!C43</f>
        <v>0</v>
      </c>
      <c r="D44" s="37"/>
      <c r="E44" s="37">
        <f>ORÇADO!D43</f>
        <v>0</v>
      </c>
      <c r="F44" s="37"/>
      <c r="G44" s="37">
        <f>ORÇADO!E43</f>
        <v>0</v>
      </c>
      <c r="H44" s="37"/>
      <c r="I44" s="37">
        <f>ORÇADO!F43</f>
        <v>0</v>
      </c>
      <c r="J44" s="37"/>
      <c r="K44" s="37">
        <f>ORÇADO!G43</f>
        <v>0</v>
      </c>
      <c r="L44" s="37"/>
      <c r="M44" s="37">
        <f>ORÇADO!H43</f>
        <v>0</v>
      </c>
      <c r="N44" s="37"/>
      <c r="O44" s="37">
        <f>ORÇADO!I43</f>
        <v>0</v>
      </c>
      <c r="P44" s="37"/>
      <c r="Q44" s="37">
        <f>ORÇADO!J43</f>
        <v>0</v>
      </c>
      <c r="R44" s="37"/>
      <c r="S44" s="37">
        <f>ORÇADO!K43</f>
        <v>0</v>
      </c>
      <c r="T44" s="37"/>
      <c r="U44" s="37">
        <f>ORÇADO!L43</f>
        <v>0</v>
      </c>
      <c r="V44" s="37"/>
      <c r="W44" s="37">
        <f>ORÇADO!M43</f>
        <v>0</v>
      </c>
      <c r="X44" s="37"/>
      <c r="Y44" s="37">
        <f>ORÇADO!N43</f>
        <v>0</v>
      </c>
      <c r="Z44" s="37"/>
      <c r="AA44" s="37">
        <f t="shared" si="0"/>
        <v>0</v>
      </c>
      <c r="AB44" s="37">
        <f t="shared" si="1"/>
        <v>0</v>
      </c>
    </row>
    <row r="45" spans="2:28" ht="26.25" x14ac:dyDescent="0.4">
      <c r="B45" s="21" t="s">
        <v>43</v>
      </c>
      <c r="C45" s="37">
        <f>ORÇADO!C44</f>
        <v>60</v>
      </c>
      <c r="D45" s="37"/>
      <c r="E45" s="37">
        <f>ORÇADO!D44</f>
        <v>60</v>
      </c>
      <c r="F45" s="37"/>
      <c r="G45" s="37">
        <f>ORÇADO!E44</f>
        <v>70</v>
      </c>
      <c r="H45" s="37"/>
      <c r="I45" s="37">
        <f>ORÇADO!F44</f>
        <v>80</v>
      </c>
      <c r="J45" s="37"/>
      <c r="K45" s="37">
        <f>ORÇADO!G44</f>
        <v>60</v>
      </c>
      <c r="L45" s="37"/>
      <c r="M45" s="37">
        <f>ORÇADO!H44</f>
        <v>60</v>
      </c>
      <c r="N45" s="37"/>
      <c r="O45" s="37">
        <f>ORÇADO!I44</f>
        <v>60</v>
      </c>
      <c r="P45" s="37"/>
      <c r="Q45" s="37">
        <f>ORÇADO!J44</f>
        <v>60</v>
      </c>
      <c r="R45" s="37"/>
      <c r="S45" s="37">
        <f>ORÇADO!K44</f>
        <v>60</v>
      </c>
      <c r="T45" s="37"/>
      <c r="U45" s="37">
        <f>ORÇADO!L44</f>
        <v>60</v>
      </c>
      <c r="V45" s="37"/>
      <c r="W45" s="37">
        <f>ORÇADO!M44</f>
        <v>60</v>
      </c>
      <c r="X45" s="37"/>
      <c r="Y45" s="37">
        <f>ORÇADO!N44</f>
        <v>60</v>
      </c>
      <c r="Z45" s="37"/>
      <c r="AA45" s="37">
        <f t="shared" si="0"/>
        <v>750</v>
      </c>
      <c r="AB45" s="37">
        <f t="shared" si="1"/>
        <v>0</v>
      </c>
    </row>
    <row r="46" spans="2:28" ht="26.25" x14ac:dyDescent="0.4">
      <c r="B46" s="35" t="s">
        <v>29</v>
      </c>
      <c r="C46" s="47">
        <f>ORÇADO!C45</f>
        <v>69080</v>
      </c>
      <c r="D46" s="47">
        <f t="shared" ref="D46" si="9">D16+D24+D31+D35+D39+D42</f>
        <v>0</v>
      </c>
      <c r="E46" s="47">
        <f>ORÇADO!D45</f>
        <v>57230</v>
      </c>
      <c r="F46" s="47">
        <f t="shared" ref="F46" si="10">F16+F24+F31+F35+F39+F42</f>
        <v>0</v>
      </c>
      <c r="G46" s="47">
        <f>ORÇADO!E45</f>
        <v>59740</v>
      </c>
      <c r="H46" s="47">
        <f t="shared" ref="H46:J46" si="11">H16+H24+H31+H35+H39+H42</f>
        <v>0</v>
      </c>
      <c r="I46" s="47">
        <f>ORÇADO!F45</f>
        <v>58600</v>
      </c>
      <c r="J46" s="47">
        <f t="shared" si="11"/>
        <v>0</v>
      </c>
      <c r="K46" s="47">
        <f>ORÇADO!G45</f>
        <v>58727.5</v>
      </c>
      <c r="L46" s="47">
        <f t="shared" ref="E46:Z46" si="12">L16+L24+L31+L35+L39+L42</f>
        <v>0</v>
      </c>
      <c r="M46" s="47">
        <f>ORÇADO!H45</f>
        <v>61277.5</v>
      </c>
      <c r="N46" s="47">
        <f t="shared" si="12"/>
        <v>0</v>
      </c>
      <c r="O46" s="47">
        <f>ORÇADO!I45</f>
        <v>59067.5</v>
      </c>
      <c r="P46" s="47">
        <f t="shared" si="12"/>
        <v>0</v>
      </c>
      <c r="Q46" s="47">
        <f>ORÇADO!J45</f>
        <v>58817.5</v>
      </c>
      <c r="R46" s="47">
        <f t="shared" si="12"/>
        <v>0</v>
      </c>
      <c r="S46" s="47">
        <f>ORÇADO!K45</f>
        <v>61217.5</v>
      </c>
      <c r="T46" s="47">
        <f t="shared" si="12"/>
        <v>0</v>
      </c>
      <c r="U46" s="47">
        <f>ORÇADO!L45</f>
        <v>59417.5</v>
      </c>
      <c r="V46" s="47">
        <f t="shared" si="12"/>
        <v>0</v>
      </c>
      <c r="W46" s="47">
        <f>ORÇADO!M45</f>
        <v>77721.024999999994</v>
      </c>
      <c r="X46" s="47">
        <f t="shared" si="12"/>
        <v>0</v>
      </c>
      <c r="Y46" s="47">
        <f>ORÇADO!N45</f>
        <v>81160.905750000005</v>
      </c>
      <c r="Z46" s="47">
        <f t="shared" si="12"/>
        <v>0</v>
      </c>
      <c r="AA46" s="47">
        <f t="shared" si="0"/>
        <v>762056.93075000006</v>
      </c>
      <c r="AB46" s="47">
        <f t="shared" si="1"/>
        <v>0</v>
      </c>
    </row>
    <row r="47" spans="2:28" x14ac:dyDescent="0.25">
      <c r="B47" s="36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2:28" ht="26.25" x14ac:dyDescent="0.4">
      <c r="B48" s="8" t="s">
        <v>70</v>
      </c>
      <c r="C48" s="49">
        <f>ORÇADO!C47</f>
        <v>27920</v>
      </c>
      <c r="D48" s="49">
        <f t="shared" ref="D48" si="13">D12-D46</f>
        <v>0</v>
      </c>
      <c r="E48" s="49">
        <f>ORÇADO!D47</f>
        <v>34770</v>
      </c>
      <c r="F48" s="49">
        <f t="shared" ref="F48" si="14">F12-F46</f>
        <v>0</v>
      </c>
      <c r="G48" s="49">
        <f>ORÇADO!E47</f>
        <v>33260</v>
      </c>
      <c r="H48" s="49">
        <f t="shared" ref="H48:J48" si="15">H12-H46</f>
        <v>0</v>
      </c>
      <c r="I48" s="49">
        <f>ORÇADO!F47</f>
        <v>41400</v>
      </c>
      <c r="J48" s="49">
        <f t="shared" si="15"/>
        <v>0</v>
      </c>
      <c r="K48" s="49">
        <f>ORÇADO!G47</f>
        <v>73272.5</v>
      </c>
      <c r="L48" s="49">
        <f t="shared" ref="E48:Z48" si="16">L12-L46</f>
        <v>0</v>
      </c>
      <c r="M48" s="49">
        <f>ORÇADO!H47</f>
        <v>18722.5</v>
      </c>
      <c r="N48" s="49">
        <f t="shared" si="16"/>
        <v>0</v>
      </c>
      <c r="O48" s="49">
        <f>ORÇADO!I47</f>
        <v>-8067.5</v>
      </c>
      <c r="P48" s="49">
        <f t="shared" si="16"/>
        <v>0</v>
      </c>
      <c r="Q48" s="49">
        <f>ORÇADO!J47</f>
        <v>49182.5</v>
      </c>
      <c r="R48" s="49">
        <f t="shared" si="16"/>
        <v>0</v>
      </c>
      <c r="S48" s="49">
        <f>ORÇADO!K47</f>
        <v>-5217.5</v>
      </c>
      <c r="T48" s="49">
        <f t="shared" si="16"/>
        <v>0</v>
      </c>
      <c r="U48" s="49">
        <f>ORÇADO!L47</f>
        <v>-14917.5</v>
      </c>
      <c r="V48" s="49">
        <f t="shared" si="16"/>
        <v>0</v>
      </c>
      <c r="W48" s="49">
        <f>ORÇADO!M47</f>
        <v>11878.975000000006</v>
      </c>
      <c r="X48" s="49">
        <f t="shared" si="16"/>
        <v>0</v>
      </c>
      <c r="Y48" s="49">
        <f>ORÇADO!N47</f>
        <v>-15910.905750000005</v>
      </c>
      <c r="Z48" s="49">
        <f t="shared" si="16"/>
        <v>0</v>
      </c>
      <c r="AA48" s="49">
        <f t="shared" si="0"/>
        <v>246293.06924999997</v>
      </c>
      <c r="AB48" s="49">
        <f t="shared" si="1"/>
        <v>0</v>
      </c>
    </row>
    <row r="49" spans="2:20" s="4" customFormat="1" ht="15.75" x14ac:dyDescent="0.25">
      <c r="B49" s="10"/>
      <c r="C49" s="10"/>
      <c r="D49" s="10"/>
      <c r="E49" s="11"/>
      <c r="F49" s="11"/>
      <c r="G49" s="10"/>
      <c r="H49" s="10"/>
      <c r="I49" s="10"/>
      <c r="J49" s="10"/>
      <c r="K49" s="12"/>
      <c r="L49" s="12"/>
      <c r="M49" s="12"/>
      <c r="N49" s="12"/>
      <c r="O49" s="12"/>
      <c r="P49" s="12"/>
      <c r="Q49" s="10"/>
      <c r="R49" s="10"/>
      <c r="S49" s="10"/>
      <c r="T49" s="10"/>
    </row>
    <row r="50" spans="2:20" s="4" customFormat="1" ht="15.75" x14ac:dyDescent="0.25">
      <c r="B50" s="10" t="s">
        <v>30</v>
      </c>
      <c r="C50" s="10"/>
      <c r="D50" s="10"/>
      <c r="E50" s="11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2:20" s="4" customFormat="1" ht="15.75" x14ac:dyDescent="0.25">
      <c r="B51" s="5" t="s">
        <v>21</v>
      </c>
      <c r="C51" s="11">
        <v>50000</v>
      </c>
      <c r="D51" s="11"/>
      <c r="E51" s="11" t="s">
        <v>31</v>
      </c>
      <c r="F51" s="11"/>
      <c r="G51" s="16">
        <f>C51/12</f>
        <v>4166.666666666667</v>
      </c>
      <c r="H51" s="16"/>
      <c r="I51" s="10"/>
      <c r="J51" s="10"/>
      <c r="K51" s="6"/>
      <c r="L51" s="6"/>
      <c r="M51" s="6"/>
      <c r="N51" s="6"/>
      <c r="O51" s="9"/>
      <c r="P51" s="9"/>
      <c r="Q51" s="10"/>
      <c r="R51" s="10"/>
      <c r="S51" s="10"/>
      <c r="T51" s="10"/>
    </row>
    <row r="52" spans="2:20" s="4" customFormat="1" ht="15.75" x14ac:dyDescent="0.25">
      <c r="B52" s="5" t="s">
        <v>22</v>
      </c>
      <c r="C52" s="11">
        <v>1000000</v>
      </c>
      <c r="D52" s="11"/>
      <c r="E52" s="11" t="s">
        <v>31</v>
      </c>
      <c r="F52" s="11"/>
      <c r="G52" s="16">
        <f t="shared" ref="G52:G53" si="17">C52/12</f>
        <v>83333.333333333328</v>
      </c>
      <c r="H52" s="16"/>
      <c r="I52" s="10"/>
      <c r="J52" s="10"/>
      <c r="K52" s="6"/>
      <c r="L52" s="6"/>
      <c r="M52" s="9"/>
      <c r="N52" s="9"/>
      <c r="O52" s="9"/>
      <c r="P52" s="9"/>
      <c r="Q52" s="10"/>
      <c r="R52" s="10"/>
      <c r="S52" s="10"/>
      <c r="T52" s="10"/>
    </row>
    <row r="53" spans="2:20" ht="15.75" x14ac:dyDescent="0.25">
      <c r="B53" s="13" t="s">
        <v>23</v>
      </c>
      <c r="C53" s="11">
        <v>20000</v>
      </c>
      <c r="D53" s="11"/>
      <c r="E53" s="11" t="s">
        <v>31</v>
      </c>
      <c r="F53" s="11"/>
      <c r="G53" s="16">
        <f t="shared" si="17"/>
        <v>1666.6666666666667</v>
      </c>
      <c r="H53" s="16"/>
      <c r="I53" s="9"/>
      <c r="J53" s="9"/>
      <c r="K53" s="6"/>
      <c r="L53" s="6"/>
      <c r="M53" s="9"/>
      <c r="N53" s="9"/>
      <c r="O53" s="9"/>
      <c r="P53" s="9"/>
      <c r="Q53" s="9"/>
      <c r="R53" s="9"/>
      <c r="S53" s="9"/>
      <c r="T53" s="9"/>
    </row>
    <row r="54" spans="2:20" ht="16.5" thickBot="1" x14ac:dyDescent="0.3">
      <c r="B54" s="14" t="s">
        <v>34</v>
      </c>
      <c r="C54" s="15">
        <v>100000</v>
      </c>
      <c r="D54" s="15"/>
      <c r="E54" s="11" t="s">
        <v>31</v>
      </c>
      <c r="F54" s="11"/>
      <c r="G54" s="16"/>
      <c r="H54" s="16"/>
      <c r="I54" s="9"/>
      <c r="J54" s="9"/>
      <c r="K54" s="6"/>
      <c r="L54" s="6"/>
      <c r="M54" s="9"/>
      <c r="N54" s="9"/>
      <c r="O54" s="9"/>
      <c r="P54" s="9"/>
      <c r="Q54" s="9"/>
      <c r="R54" s="9"/>
      <c r="S54" s="9"/>
      <c r="T54" s="9"/>
    </row>
    <row r="55" spans="2:20" ht="16.5" thickTop="1" x14ac:dyDescent="0.25">
      <c r="B55" s="6"/>
      <c r="C55" s="9"/>
      <c r="D55" s="9"/>
      <c r="E55" s="9"/>
      <c r="F55" s="9"/>
      <c r="G55" s="17">
        <f>SUM(G51:G54)</f>
        <v>89166.666666666672</v>
      </c>
      <c r="H55" s="17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2:20" ht="15.75" x14ac:dyDescent="0.25">
      <c r="B56" s="5" t="s">
        <v>3</v>
      </c>
      <c r="C56" s="15">
        <v>10000</v>
      </c>
      <c r="D56" s="15"/>
      <c r="E56" s="15" t="s">
        <v>32</v>
      </c>
      <c r="F56" s="15"/>
      <c r="G56" s="17">
        <f>C56</f>
        <v>10000</v>
      </c>
      <c r="H56" s="17"/>
      <c r="I56" s="9"/>
      <c r="J56" s="9"/>
      <c r="K56" s="7"/>
      <c r="L56" s="7"/>
      <c r="M56" s="9"/>
      <c r="N56" s="9"/>
      <c r="O56" s="9"/>
      <c r="P56" s="9"/>
      <c r="Q56" s="9"/>
      <c r="R56" s="9"/>
      <c r="S56" s="9"/>
      <c r="T56" s="9"/>
    </row>
    <row r="57" spans="2:20" ht="15.75" x14ac:dyDescent="0.25">
      <c r="B57" s="5" t="s">
        <v>4</v>
      </c>
      <c r="C57" s="15">
        <v>500</v>
      </c>
      <c r="D57" s="15"/>
      <c r="E57" s="15" t="s">
        <v>32</v>
      </c>
      <c r="F57" s="15"/>
      <c r="G57" s="17">
        <f t="shared" ref="G57:G60" si="18">C57</f>
        <v>500</v>
      </c>
      <c r="H57" s="17"/>
      <c r="I57" s="9"/>
      <c r="J57" s="9"/>
      <c r="K57" s="6"/>
      <c r="L57" s="6"/>
      <c r="M57" s="9"/>
      <c r="N57" s="9"/>
      <c r="O57" s="9"/>
      <c r="P57" s="9"/>
      <c r="Q57" s="9"/>
      <c r="R57" s="9"/>
      <c r="S57" s="9"/>
      <c r="T57" s="9"/>
    </row>
    <row r="58" spans="2:20" ht="15.75" x14ac:dyDescent="0.25">
      <c r="B58" s="5" t="s">
        <v>5</v>
      </c>
      <c r="C58" s="15">
        <v>800</v>
      </c>
      <c r="D58" s="15"/>
      <c r="E58" s="15" t="s">
        <v>32</v>
      </c>
      <c r="F58" s="15"/>
      <c r="G58" s="17">
        <f t="shared" si="18"/>
        <v>800</v>
      </c>
      <c r="H58" s="17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2:20" ht="15.75" x14ac:dyDescent="0.25">
      <c r="B59" s="5" t="s">
        <v>6</v>
      </c>
      <c r="C59" s="15">
        <v>50000</v>
      </c>
      <c r="D59" s="15"/>
      <c r="E59" s="15" t="s">
        <v>32</v>
      </c>
      <c r="F59" s="15"/>
      <c r="G59" s="17">
        <f t="shared" si="18"/>
        <v>50000</v>
      </c>
      <c r="H59" s="17"/>
    </row>
    <row r="60" spans="2:20" ht="15.75" x14ac:dyDescent="0.25">
      <c r="B60" s="5" t="s">
        <v>7</v>
      </c>
      <c r="C60" s="15">
        <v>1000</v>
      </c>
      <c r="D60" s="15"/>
      <c r="E60" s="15" t="s">
        <v>32</v>
      </c>
      <c r="F60" s="15"/>
      <c r="G60" s="17">
        <f t="shared" si="18"/>
        <v>1000</v>
      </c>
      <c r="H60" s="17"/>
    </row>
    <row r="61" spans="2:20" ht="15.75" x14ac:dyDescent="0.25">
      <c r="B61" s="5" t="s">
        <v>24</v>
      </c>
      <c r="C61" s="15">
        <v>50000</v>
      </c>
      <c r="D61" s="15"/>
      <c r="E61" s="15" t="s">
        <v>33</v>
      </c>
      <c r="F61" s="15"/>
      <c r="G61" s="18">
        <f>C61/12</f>
        <v>4166.666666666667</v>
      </c>
      <c r="H61" s="18"/>
    </row>
    <row r="62" spans="2:20" ht="15.75" x14ac:dyDescent="0.25">
      <c r="B62" s="5" t="s">
        <v>25</v>
      </c>
      <c r="C62" s="15">
        <v>100000</v>
      </c>
      <c r="D62" s="15"/>
      <c r="E62" s="15" t="s">
        <v>33</v>
      </c>
      <c r="F62" s="15"/>
      <c r="G62" s="18">
        <f>C62/12</f>
        <v>8333.3333333333339</v>
      </c>
      <c r="H62" s="18"/>
    </row>
    <row r="63" spans="2:20" ht="16.5" thickBot="1" x14ac:dyDescent="0.3">
      <c r="B63" s="14" t="s">
        <v>26</v>
      </c>
      <c r="C63" s="15">
        <v>80000</v>
      </c>
      <c r="D63" s="15"/>
      <c r="E63" s="15" t="s">
        <v>32</v>
      </c>
      <c r="F63" s="15"/>
      <c r="G63" s="18">
        <f>C63/12</f>
        <v>6666.666666666667</v>
      </c>
      <c r="H63" s="18"/>
    </row>
    <row r="64" spans="2:20" ht="15.75" thickTop="1" x14ac:dyDescent="0.25">
      <c r="G64" s="18">
        <f>SUM(G56:G63)</f>
        <v>81466.666666666672</v>
      </c>
      <c r="H64" s="18"/>
    </row>
  </sheetData>
  <mergeCells count="14">
    <mergeCell ref="U4:V4"/>
    <mergeCell ref="W4:X4"/>
    <mergeCell ref="Y4:Z4"/>
    <mergeCell ref="AA4:AB4"/>
    <mergeCell ref="B2:Y2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25" right="0.25" top="0.75" bottom="0.75" header="0.3" footer="0.3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A576054A69344FAA8CCFA97A3821BA" ma:contentTypeVersion="16" ma:contentTypeDescription="Crie um novo documento." ma:contentTypeScope="" ma:versionID="e15b5c806c02d49e21bc611bc88bed65">
  <xsd:schema xmlns:xsd="http://www.w3.org/2001/XMLSchema" xmlns:xs="http://www.w3.org/2001/XMLSchema" xmlns:p="http://schemas.microsoft.com/office/2006/metadata/properties" xmlns:ns2="9df17893-08f1-4046-ad80-5ff5750604b4" xmlns:ns3="cfe0de8f-bad6-4e37-98dc-0e162a743375" targetNamespace="http://schemas.microsoft.com/office/2006/metadata/properties" ma:root="true" ma:fieldsID="29e5c0aa7a354226f511ec25ef419b32" ns2:_="" ns3:_="">
    <xsd:import namespace="9df17893-08f1-4046-ad80-5ff5750604b4"/>
    <xsd:import namespace="cfe0de8f-bad6-4e37-98dc-0e162a7433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17893-08f1-4046-ad80-5ff5750604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293d6a7-0f24-4939-8e50-44d941322804}" ma:internalName="TaxCatchAll" ma:showField="CatchAllData" ma:web="9df17893-08f1-4046-ad80-5ff5750604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de8f-bad6-4e37-98dc-0e162a743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57127-5959-4bf5-bf65-91c8821ecb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f17893-08f1-4046-ad80-5ff5750604b4" xsi:nil="true"/>
    <lcf76f155ced4ddcb4097134ff3c332f xmlns="cfe0de8f-bad6-4e37-98dc-0e162a7433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7C0C97-02C2-4F2C-AC0C-5D5B5A739B1D}"/>
</file>

<file path=customXml/itemProps2.xml><?xml version="1.0" encoding="utf-8"?>
<ds:datastoreItem xmlns:ds="http://schemas.openxmlformats.org/officeDocument/2006/customXml" ds:itemID="{626DCDF4-221F-4377-8BF4-6CA2E1FCE788}"/>
</file>

<file path=customXml/itemProps3.xml><?xml version="1.0" encoding="utf-8"?>
<ds:datastoreItem xmlns:ds="http://schemas.openxmlformats.org/officeDocument/2006/customXml" ds:itemID="{3A863E44-14A6-40EF-8023-52C453204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ORÇADO</vt:lpstr>
      <vt:lpstr>ORÇADO X REALIZADO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2019-08-04T17:15:53Z</cp:lastPrinted>
  <dcterms:created xsi:type="dcterms:W3CDTF">2019-08-03T19:10:46Z</dcterms:created>
  <dcterms:modified xsi:type="dcterms:W3CDTF">2021-05-18T00:28:30Z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0x01010018A576054A69344FAA8CCFA97A3821BA</vt:lpwstr>
  </property>
  <property fmtid="{D5CDD505-2E9C-101B-9397-08002B2CF9AE}" pid="3" name="MediaServiceImageTags">
    <vt:lpwstr/>
  </property>
</Properties>
</file>