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charts/colors5.xml" ContentType="application/vnd.ms-office.chartcolorstyle+xml"/>
  <Override PartName="/xl/charts/style5.xml" ContentType="application/vnd.ms-office.chartstyle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3.xml" ContentType="application/vnd.ms-office.chartcolorstyle+xml"/>
  <Override PartName="/xl/charts/colors4.xml" ContentType="application/vnd.ms-office.chartcolorstyle+xml"/>
  <Override PartName="/xl/charts/style3.xml" ContentType="application/vnd.ms-office.chartstyl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nihab There\"/>
    </mc:Choice>
  </mc:AlternateContent>
  <bookViews>
    <workbookView xWindow="0" yWindow="0" windowWidth="24000" windowHeight="9735"/>
  </bookViews>
  <sheets>
    <sheet name="CENTRO CUSTOS" sheetId="1" r:id="rId1"/>
    <sheet name="GRAFICO ADMINISTRATIV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B31" i="1"/>
  <c r="AB30" i="1"/>
  <c r="AB29" i="1"/>
  <c r="AB28" i="1"/>
  <c r="AB27" i="1"/>
  <c r="AC27" i="1" s="1"/>
  <c r="AB26" i="1"/>
  <c r="AB25" i="1"/>
  <c r="AB24" i="1"/>
  <c r="AC24" i="1" s="1"/>
  <c r="AB23" i="1"/>
  <c r="AC23" i="1" s="1"/>
  <c r="AB22" i="1"/>
  <c r="AC22" i="1" s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Z31" i="1"/>
  <c r="Z30" i="1"/>
  <c r="Z29" i="1"/>
  <c r="Z28" i="1"/>
  <c r="Z27" i="1"/>
  <c r="Z26" i="1"/>
  <c r="Z25" i="1"/>
  <c r="Z24" i="1"/>
  <c r="Z23" i="1"/>
  <c r="AA23" i="1" s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X31" i="1"/>
  <c r="Y31" i="1" s="1"/>
  <c r="X30" i="1"/>
  <c r="X29" i="1"/>
  <c r="X28" i="1"/>
  <c r="X27" i="1"/>
  <c r="Y27" i="1" s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U31" i="1"/>
  <c r="V31" i="1" s="1"/>
  <c r="U30" i="1"/>
  <c r="V30" i="1" s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S31" i="1"/>
  <c r="T31" i="1" s="1"/>
  <c r="S30" i="1"/>
  <c r="S29" i="1"/>
  <c r="S28" i="1"/>
  <c r="S27" i="1"/>
  <c r="T27" i="1" s="1"/>
  <c r="S26" i="1"/>
  <c r="S25" i="1"/>
  <c r="S24" i="1"/>
  <c r="S23" i="1"/>
  <c r="S22" i="1"/>
  <c r="T22" i="1" s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Q31" i="1"/>
  <c r="Q30" i="1"/>
  <c r="Q29" i="1"/>
  <c r="Q28" i="1"/>
  <c r="Q27" i="1"/>
  <c r="Q26" i="1"/>
  <c r="Q25" i="1"/>
  <c r="Q24" i="1"/>
  <c r="Q23" i="1"/>
  <c r="R23" i="1" s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B33" i="1"/>
  <c r="C32" i="1"/>
  <c r="D32" i="1"/>
  <c r="B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C31" i="1"/>
  <c r="AC30" i="1"/>
  <c r="AC29" i="1"/>
  <c r="AC28" i="1"/>
  <c r="AC26" i="1"/>
  <c r="AC25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A31" i="1"/>
  <c r="AA30" i="1"/>
  <c r="AA29" i="1"/>
  <c r="AA28" i="1"/>
  <c r="AA27" i="1"/>
  <c r="AA26" i="1"/>
  <c r="AA25" i="1"/>
  <c r="AA24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Y30" i="1"/>
  <c r="Y29" i="1"/>
  <c r="Y28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T30" i="1"/>
  <c r="T29" i="1"/>
  <c r="T28" i="1"/>
  <c r="T26" i="1"/>
  <c r="T25" i="1"/>
  <c r="T24" i="1"/>
  <c r="T23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R31" i="1"/>
  <c r="R30" i="1"/>
  <c r="R29" i="1"/>
  <c r="R28" i="1"/>
  <c r="R27" i="1"/>
  <c r="R26" i="1"/>
  <c r="R25" i="1"/>
  <c r="R24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M31" i="1"/>
  <c r="M30" i="1"/>
  <c r="M29" i="1"/>
  <c r="M28" i="1"/>
  <c r="M27" i="1"/>
  <c r="AJ27" i="1" s="1"/>
  <c r="M26" i="1"/>
  <c r="AJ26" i="1" s="1"/>
  <c r="M25" i="1"/>
  <c r="AJ25" i="1" s="1"/>
  <c r="M24" i="1"/>
  <c r="M23" i="1"/>
  <c r="M22" i="1"/>
  <c r="AJ22" i="1" s="1"/>
  <c r="M21" i="1"/>
  <c r="AJ21" i="1" s="1"/>
  <c r="M20" i="1"/>
  <c r="M19" i="1"/>
  <c r="AJ19" i="1" s="1"/>
  <c r="M18" i="1"/>
  <c r="AJ18" i="1" s="1"/>
  <c r="M17" i="1"/>
  <c r="AJ17" i="1" s="1"/>
  <c r="M16" i="1"/>
  <c r="M15" i="1"/>
  <c r="AJ15" i="1" s="1"/>
  <c r="M14" i="1"/>
  <c r="AJ14" i="1" s="1"/>
  <c r="M13" i="1"/>
  <c r="AJ13" i="1" s="1"/>
  <c r="M12" i="1"/>
  <c r="M11" i="1"/>
  <c r="AJ11" i="1" s="1"/>
  <c r="M10" i="1"/>
  <c r="AJ10" i="1" s="1"/>
  <c r="M9" i="1"/>
  <c r="AJ9" i="1" s="1"/>
  <c r="M8" i="1"/>
  <c r="M7" i="1"/>
  <c r="AJ7" i="1" s="1"/>
  <c r="M6" i="1"/>
  <c r="AJ6" i="1" s="1"/>
  <c r="M5" i="1"/>
  <c r="M4" i="1"/>
  <c r="K31" i="1"/>
  <c r="K30" i="1"/>
  <c r="AI30" i="1" s="1"/>
  <c r="K29" i="1"/>
  <c r="K28" i="1"/>
  <c r="AI28" i="1" s="1"/>
  <c r="K27" i="1"/>
  <c r="K26" i="1"/>
  <c r="AI26" i="1" s="1"/>
  <c r="K25" i="1"/>
  <c r="AI25" i="1" s="1"/>
  <c r="K24" i="1"/>
  <c r="K23" i="1"/>
  <c r="K22" i="1"/>
  <c r="K21" i="1"/>
  <c r="AI21" i="1" s="1"/>
  <c r="K20" i="1"/>
  <c r="AI20" i="1" s="1"/>
  <c r="K19" i="1"/>
  <c r="AI19" i="1" s="1"/>
  <c r="K18" i="1"/>
  <c r="AI18" i="1" s="1"/>
  <c r="K17" i="1"/>
  <c r="AI17" i="1" s="1"/>
  <c r="K16" i="1"/>
  <c r="AI16" i="1" s="1"/>
  <c r="K15" i="1"/>
  <c r="AI15" i="1" s="1"/>
  <c r="K14" i="1"/>
  <c r="AI14" i="1" s="1"/>
  <c r="K13" i="1"/>
  <c r="AI13" i="1" s="1"/>
  <c r="K12" i="1"/>
  <c r="AI12" i="1" s="1"/>
  <c r="K11" i="1"/>
  <c r="AI11" i="1" s="1"/>
  <c r="K10" i="1"/>
  <c r="AI10" i="1" s="1"/>
  <c r="K9" i="1"/>
  <c r="AI9" i="1" s="1"/>
  <c r="K8" i="1"/>
  <c r="AI8" i="1" s="1"/>
  <c r="K7" i="1"/>
  <c r="AI7" i="1" s="1"/>
  <c r="K6" i="1"/>
  <c r="AI6" i="1" s="1"/>
  <c r="K5" i="1"/>
  <c r="AI5" i="1" s="1"/>
  <c r="I4" i="1"/>
  <c r="AH4" i="1" s="1"/>
  <c r="K4" i="1"/>
  <c r="AH29" i="1"/>
  <c r="AH25" i="1"/>
  <c r="AH21" i="1"/>
  <c r="AH17" i="1"/>
  <c r="AH13" i="1"/>
  <c r="AH9" i="1"/>
  <c r="AH5" i="1"/>
  <c r="G31" i="1"/>
  <c r="G30" i="1"/>
  <c r="G29" i="1"/>
  <c r="AG29" i="1" s="1"/>
  <c r="G28" i="1"/>
  <c r="AG28" i="1" s="1"/>
  <c r="G27" i="1"/>
  <c r="G26" i="1"/>
  <c r="AG26" i="1" s="1"/>
  <c r="G25" i="1"/>
  <c r="AG25" i="1" s="1"/>
  <c r="G24" i="1"/>
  <c r="AG24" i="1" s="1"/>
  <c r="G23" i="1"/>
  <c r="AG23" i="1" s="1"/>
  <c r="G22" i="1"/>
  <c r="AG22" i="1" s="1"/>
  <c r="G21" i="1"/>
  <c r="AG21" i="1" s="1"/>
  <c r="G20" i="1"/>
  <c r="AG20" i="1" s="1"/>
  <c r="G19" i="1"/>
  <c r="AG19" i="1" s="1"/>
  <c r="G18" i="1"/>
  <c r="AG18" i="1" s="1"/>
  <c r="G17" i="1"/>
  <c r="AG17" i="1" s="1"/>
  <c r="G16" i="1"/>
  <c r="AG16" i="1" s="1"/>
  <c r="G15" i="1"/>
  <c r="AG15" i="1" s="1"/>
  <c r="G14" i="1"/>
  <c r="AG14" i="1" s="1"/>
  <c r="G13" i="1"/>
  <c r="AG13" i="1" s="1"/>
  <c r="G12" i="1"/>
  <c r="AG12" i="1" s="1"/>
  <c r="G11" i="1"/>
  <c r="AG11" i="1" s="1"/>
  <c r="G10" i="1"/>
  <c r="AG10" i="1" s="1"/>
  <c r="G9" i="1"/>
  <c r="AG9" i="1" s="1"/>
  <c r="G8" i="1"/>
  <c r="AG8" i="1" s="1"/>
  <c r="G7" i="1"/>
  <c r="AG7" i="1" s="1"/>
  <c r="G6" i="1"/>
  <c r="AG6" i="1" s="1"/>
  <c r="G5" i="1"/>
  <c r="AG5" i="1" s="1"/>
  <c r="G4" i="1"/>
  <c r="AG31" i="1" l="1"/>
  <c r="AJ31" i="1"/>
  <c r="AI31" i="1"/>
  <c r="AJ30" i="1"/>
  <c r="AG30" i="1"/>
  <c r="AJ29" i="1"/>
  <c r="AI29" i="1"/>
  <c r="AG27" i="1"/>
  <c r="AI24" i="1"/>
  <c r="AJ23" i="1"/>
  <c r="AI23" i="1"/>
  <c r="AI22" i="1"/>
  <c r="AJ8" i="1"/>
  <c r="AJ12" i="1"/>
  <c r="AJ16" i="1"/>
  <c r="AJ20" i="1"/>
  <c r="AJ24" i="1"/>
  <c r="AJ28" i="1"/>
  <c r="AJ4" i="1"/>
  <c r="AI27" i="1"/>
  <c r="AJ5" i="1"/>
  <c r="AG4" i="1"/>
  <c r="AG32" i="1" s="1"/>
  <c r="AH8" i="1"/>
  <c r="AH12" i="1"/>
  <c r="AH16" i="1"/>
  <c r="AH20" i="1"/>
  <c r="AH24" i="1"/>
  <c r="AH28" i="1"/>
  <c r="AI4" i="1"/>
  <c r="Z32" i="1"/>
  <c r="Q32" i="1"/>
  <c r="AJ32" i="1"/>
  <c r="O32" i="1"/>
  <c r="S32" i="1"/>
  <c r="U32" i="1"/>
  <c r="X32" i="1"/>
  <c r="AB32" i="1"/>
  <c r="AD32" i="1"/>
  <c r="AH6" i="1"/>
  <c r="AH10" i="1"/>
  <c r="AH14" i="1"/>
  <c r="AH18" i="1"/>
  <c r="AH22" i="1"/>
  <c r="AH26" i="1"/>
  <c r="AH30" i="1"/>
  <c r="H32" i="1"/>
  <c r="F32" i="1"/>
  <c r="L32" i="1"/>
  <c r="AH7" i="1"/>
  <c r="AH11" i="1"/>
  <c r="AH15" i="1"/>
  <c r="AH19" i="1"/>
  <c r="AH23" i="1"/>
  <c r="AH27" i="1"/>
  <c r="AH31" i="1"/>
  <c r="J32" i="1"/>
  <c r="AI32" i="1" l="1"/>
  <c r="AH32" i="1"/>
</calcChain>
</file>

<file path=xl/sharedStrings.xml><?xml version="1.0" encoding="utf-8"?>
<sst xmlns="http://schemas.openxmlformats.org/spreadsheetml/2006/main" count="83" uniqueCount="42">
  <si>
    <t>CIENCIA, EDUCACAO E TREINAMENTO FUNCIONARIOS</t>
  </si>
  <si>
    <t>COPA COZINHA</t>
  </si>
  <si>
    <t>CORREIOS, MALOTES E ENTREGAS</t>
  </si>
  <si>
    <t>DESPESA ADMINISTRATIVA</t>
  </si>
  <si>
    <t>DESPESAS COM VEICULOS</t>
  </si>
  <si>
    <t>DESPESAS FINANCEIRAS</t>
  </si>
  <si>
    <t>ENCARGOS SOCIAIS</t>
  </si>
  <si>
    <t>ENERGIA ELETRICA</t>
  </si>
  <si>
    <t>IMPOSTOS</t>
  </si>
  <si>
    <t>IMPOSTOS DE TERCEIROS</t>
  </si>
  <si>
    <t>MANUTENCAO DE SOFTWARES E REPAROS</t>
  </si>
  <si>
    <t>MATERIAL DE EXPEDIENTE/ESCRITORIO</t>
  </si>
  <si>
    <t>PROPAGANDA E PUBLICIDADE</t>
  </si>
  <si>
    <t>REEMBOLSO DE DESPESAS</t>
  </si>
  <si>
    <t>SALARIOS E ORDENADOS</t>
  </si>
  <si>
    <t>SEGURO OPERACIONAL</t>
  </si>
  <si>
    <t>SERVICO DE REPARO/MANUTENCAO PREDIAL</t>
  </si>
  <si>
    <t>SERVICOS TERCEIROS</t>
  </si>
  <si>
    <t>SERVICOS TERCEIROS ADV</t>
  </si>
  <si>
    <t>SINDICATOS</t>
  </si>
  <si>
    <t>TAXAS</t>
  </si>
  <si>
    <t>VIAGENS E HOSPEDAGENS - NACIONAIS</t>
  </si>
  <si>
    <t>PUBLICAÇÕES: JORNAIS, REVISTAS E LIVROS</t>
  </si>
  <si>
    <t>ADMINISTRATIVO</t>
  </si>
  <si>
    <t>FINANCEIRO/FATURAMENTO</t>
  </si>
  <si>
    <t>COMERCIAL</t>
  </si>
  <si>
    <t>%</t>
  </si>
  <si>
    <t>VALOR</t>
  </si>
  <si>
    <t>DESPESAS COM MANUTENÇÃO</t>
  </si>
  <si>
    <t>CONSORCIOS VEICULOS</t>
  </si>
  <si>
    <t>INTERNET E  TELEFONE</t>
  </si>
  <si>
    <t>SERVICOS TERCEIROS AUDITORIA</t>
  </si>
  <si>
    <t>MÊS 1</t>
  </si>
  <si>
    <t>MÊS 2</t>
  </si>
  <si>
    <t>MÊS 3</t>
  </si>
  <si>
    <t>TRIMESTRE</t>
  </si>
  <si>
    <t>FINAN/FAT</t>
  </si>
  <si>
    <t>TOTAL</t>
  </si>
  <si>
    <t>DESPESAS</t>
  </si>
  <si>
    <t>LOGISTICA</t>
  </si>
  <si>
    <t>AGENTES</t>
  </si>
  <si>
    <t>FLUXO DE CAIXA - GOLDEN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</si>
</sst>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/>
    </xf>
    <xf numFmtId="9" fontId="0" fillId="0" borderId="0" xfId="2" applyFont="1"/>
    <xf numFmtId="9" fontId="0" fillId="0" borderId="0" xfId="2" applyFon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43" fontId="0" fillId="0" borderId="0" xfId="1" applyFont="1"/>
    <xf numFmtId="43" fontId="0" fillId="0" borderId="0" xfId="1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2" fillId="13" borderId="0" xfId="0" applyFont="1" applyFill="1"/>
    <xf numFmtId="43" fontId="2" fillId="2" borderId="0" xfId="1" applyFont="1" applyFill="1" applyAlignment="1">
      <alignment horizontal="center"/>
    </xf>
    <xf numFmtId="43" fontId="2" fillId="7" borderId="0" xfId="1" applyFont="1" applyFill="1" applyAlignment="1">
      <alignment horizontal="center"/>
    </xf>
    <xf numFmtId="43" fontId="2" fillId="9" borderId="0" xfId="1" applyFont="1" applyFill="1" applyAlignment="1">
      <alignment horizontal="center"/>
    </xf>
    <xf numFmtId="43" fontId="2" fillId="8" borderId="0" xfId="1" applyFont="1" applyFill="1" applyAlignment="1">
      <alignment horizontal="center"/>
    </xf>
    <xf numFmtId="9" fontId="0" fillId="8" borderId="0" xfId="2" applyFont="1" applyFill="1"/>
    <xf numFmtId="164" fontId="2" fillId="13" borderId="0" xfId="0" applyNumberFormat="1" applyFont="1" applyFill="1"/>
    <xf numFmtId="164" fontId="0" fillId="14" borderId="0" xfId="0" applyNumberFormat="1" applyFill="1"/>
    <xf numFmtId="0" fontId="2" fillId="7" borderId="0" xfId="0" applyFont="1" applyFill="1" applyAlignment="1">
      <alignment horizontal="center"/>
    </xf>
    <xf numFmtId="0" fontId="2" fillId="0" borderId="0" xfId="0" applyFont="1" applyFill="1" applyAlignment="1"/>
    <xf numFmtId="43" fontId="2" fillId="5" borderId="0" xfId="1" applyFont="1" applyFill="1" applyAlignment="1">
      <alignment horizontal="center"/>
    </xf>
    <xf numFmtId="43" fontId="2" fillId="6" borderId="0" xfId="1" applyFont="1" applyFill="1" applyAlignment="1">
      <alignment horizontal="center"/>
    </xf>
    <xf numFmtId="0" fontId="2" fillId="9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43" fontId="2" fillId="13" borderId="0" xfId="1" applyFont="1" applyFill="1" applyAlignment="1">
      <alignment horizontal="center"/>
    </xf>
    <xf numFmtId="164" fontId="2" fillId="14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9" fontId="4" fillId="2" borderId="0" xfId="2" applyFont="1" applyFill="1" applyAlignment="1">
      <alignment horizontal="center"/>
    </xf>
    <xf numFmtId="9" fontId="4" fillId="7" borderId="0" xfId="2" applyFont="1" applyFill="1" applyAlignment="1">
      <alignment horizontal="center"/>
    </xf>
    <xf numFmtId="9" fontId="4" fillId="4" borderId="0" xfId="2" applyFont="1" applyFill="1" applyAlignment="1">
      <alignment horizontal="center"/>
    </xf>
    <xf numFmtId="43" fontId="5" fillId="12" borderId="0" xfId="1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Fill="1"/>
    <xf numFmtId="9" fontId="0" fillId="5" borderId="0" xfId="2" applyFont="1" applyFill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47031911636045493"/>
                  <c:y val="-6.248177311169437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7760717410323704E-2"/>
                  <c:y val="-0.163112787984835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'CENTRO CUSTOS'!$F$2:$M$2</c:f>
              <c:strCache>
                <c:ptCount val="7"/>
                <c:pt idx="0">
                  <c:v>ADMINISTRATIVO</c:v>
                </c:pt>
                <c:pt idx="2">
                  <c:v>FINANCEIRO/FATURAMENTO</c:v>
                </c:pt>
                <c:pt idx="4">
                  <c:v>LOGISTICA</c:v>
                </c:pt>
                <c:pt idx="6">
                  <c:v>COMERCIAL</c:v>
                </c:pt>
              </c:strCache>
            </c:strRef>
          </c:cat>
          <c:val>
            <c:numRef>
              <c:f>'CENTRO CUSTOS'!$F$32:$M$32</c:f>
              <c:numCache>
                <c:formatCode>#,##0_ ;[Red]\-#,##0\ </c:formatCode>
                <c:ptCount val="8"/>
                <c:pt idx="0">
                  <c:v>25788.387500000004</c:v>
                </c:pt>
                <c:pt idx="2">
                  <c:v>24294.612500000003</c:v>
                </c:pt>
                <c:pt idx="4">
                  <c:v>35396.648500000003</c:v>
                </c:pt>
                <c:pt idx="6">
                  <c:v>44329.521499999995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4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6">
                  <a:shade val="61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6">
                  <a:shade val="92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6">
                  <a:tint val="9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6">
                  <a:tint val="62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7"/>
            <c:bubble3D val="0"/>
            <c:spPr>
              <a:solidFill>
                <a:schemeClr val="accent6">
                  <a:tint val="4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4739501312335958E-2"/>
                  <c:y val="-4.22914843977836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5.6012904636920387E-2"/>
                  <c:y val="-0.229214056576261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'CENTRO CUSTOS'!$O$2:$V$2</c:f>
              <c:strCache>
                <c:ptCount val="7"/>
                <c:pt idx="0">
                  <c:v>ADMINISTRATIVO</c:v>
                </c:pt>
                <c:pt idx="2">
                  <c:v>FINANCEIRO/FATURAMENTO</c:v>
                </c:pt>
                <c:pt idx="4">
                  <c:v>LOGISTICA</c:v>
                </c:pt>
                <c:pt idx="6">
                  <c:v>COMERCIAL</c:v>
                </c:pt>
              </c:strCache>
            </c:strRef>
          </c:cat>
          <c:val>
            <c:numRef>
              <c:f>'CENTRO CUSTOS'!$O$32:$V$32</c:f>
              <c:numCache>
                <c:formatCode>#,##0_ ;[Red]\-#,##0\ </c:formatCode>
                <c:ptCount val="8"/>
                <c:pt idx="0">
                  <c:v>18225.302500000002</c:v>
                </c:pt>
                <c:pt idx="2">
                  <c:v>16911.073500000002</c:v>
                </c:pt>
                <c:pt idx="4">
                  <c:v>23692.769499999999</c:v>
                </c:pt>
                <c:pt idx="6">
                  <c:v>35193.444499999998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dk1">
                  <a:tint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dk1">
                  <a:tint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7"/>
            <c:bubble3D val="0"/>
            <c:spPr>
              <a:solidFill>
                <a:schemeClr val="dk1">
                  <a:tint val="885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1597112860892591E-2"/>
                  <c:y val="6.0888013998250216E-2"/>
                </c:manualLayout>
              </c:layout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5213910761154856"/>
                  <c:y val="-5.9652595508894637E-2"/>
                </c:manualLayout>
              </c:layout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3.479615048118985E-2"/>
                  <c:y val="-0.18788021289005541"/>
                </c:manualLayout>
              </c:layout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ln>
                <a:solidFill>
                  <a:schemeClr val="bg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'CENTRO CUSTOS'!$X$2:$AE$2</c:f>
              <c:strCache>
                <c:ptCount val="7"/>
                <c:pt idx="0">
                  <c:v>ADMINISTRATIVO</c:v>
                </c:pt>
                <c:pt idx="2">
                  <c:v>FINANCEIRO/FATURAMENTO</c:v>
                </c:pt>
                <c:pt idx="4">
                  <c:v>LOGISTICA</c:v>
                </c:pt>
                <c:pt idx="6">
                  <c:v>COMERCIAL</c:v>
                </c:pt>
              </c:strCache>
            </c:strRef>
          </c:cat>
          <c:val>
            <c:numRef>
              <c:f>'CENTRO CUSTOS'!$X$32:$AE$32</c:f>
              <c:numCache>
                <c:formatCode>#,##0_ ;[Red]\-#,##0\ </c:formatCode>
                <c:ptCount val="8"/>
                <c:pt idx="0">
                  <c:v>27256.027500000004</c:v>
                </c:pt>
                <c:pt idx="2">
                  <c:v>23923.778000000002</c:v>
                </c:pt>
                <c:pt idx="4">
                  <c:v>35283.564000000006</c:v>
                </c:pt>
                <c:pt idx="6">
                  <c:v>62326.130499999992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0.12222222222222222"/>
                  <c:y val="7.144940215806357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9999999999998"/>
                      <c:h val="0.1747685185185185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9.5999562554680666E-3"/>
                  <c:y val="3.24307378244385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622484689413825"/>
                  <c:y val="-7.35414843977836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351706036745406E-2"/>
                  <c:y val="-0.229546879556722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'CENTRO CUSTOS'!$AG$2:$AJ$2</c:f>
              <c:strCache>
                <c:ptCount val="4"/>
                <c:pt idx="0">
                  <c:v>ADMINISTRATIVO</c:v>
                </c:pt>
                <c:pt idx="1">
                  <c:v>FINAN/FAT</c:v>
                </c:pt>
                <c:pt idx="2">
                  <c:v>LOGISTICA</c:v>
                </c:pt>
                <c:pt idx="3">
                  <c:v>COMERCIAL</c:v>
                </c:pt>
              </c:strCache>
            </c:strRef>
          </c:cat>
          <c:val>
            <c:numRef>
              <c:f>'CENTRO CUSTOS'!$AG$32:$AJ$32</c:f>
              <c:numCache>
                <c:formatCode>#,##0_ ;[Red]\-#,##0\ </c:formatCode>
                <c:ptCount val="4"/>
                <c:pt idx="0">
                  <c:v>71269.717500000013</c:v>
                </c:pt>
                <c:pt idx="1">
                  <c:v>65129.464</c:v>
                </c:pt>
                <c:pt idx="2">
                  <c:v>94372.981999999989</c:v>
                </c:pt>
                <c:pt idx="3">
                  <c:v>141849.09649999999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'CENTRO CUSTOS'!$A$4:$A$31</c:f>
              <c:strCache>
                <c:ptCount val="28"/>
                <c:pt idx="0">
                  <c:v>AGENTES</c:v>
                </c:pt>
                <c:pt idx="1">
                  <c:v>CIENCIA, EDUCACAO E TREINAMENTO FUNCIONARIOS</c:v>
                </c:pt>
                <c:pt idx="2">
                  <c:v>COPA COZINHA</c:v>
                </c:pt>
                <c:pt idx="3">
                  <c:v>CORREIOS, MALOTES E ENTREGAS</c:v>
                </c:pt>
                <c:pt idx="4">
                  <c:v>DESPESA ADMINISTRATIVA</c:v>
                </c:pt>
                <c:pt idx="5">
                  <c:v>DESPESAS COM MANUTENÇÃO</c:v>
                </c:pt>
                <c:pt idx="6">
                  <c:v>DESPESAS COM VEICULOS</c:v>
                </c:pt>
                <c:pt idx="7">
                  <c:v>DESPESAS FINANCEIRAS</c:v>
                </c:pt>
                <c:pt idx="8">
                  <c:v>ENCARGOS SOCIAIS</c:v>
                </c:pt>
                <c:pt idx="9">
                  <c:v>ENERGIA ELETRICA</c:v>
                </c:pt>
                <c:pt idx="10">
                  <c:v>CONSORCIOS VEICULOS</c:v>
                </c:pt>
                <c:pt idx="11">
                  <c:v>IMPOSTOS</c:v>
                </c:pt>
                <c:pt idx="12">
                  <c:v>IMPOSTOS DE TERCEIROS</c:v>
                </c:pt>
                <c:pt idx="13">
                  <c:v>INTERNET E  TELEFONE</c:v>
                </c:pt>
                <c:pt idx="14">
                  <c:v>PUBLICAÇÕES: JORNAIS, REVISTAS E LIVROS</c:v>
                </c:pt>
                <c:pt idx="15">
                  <c:v>MANUTENCAO DE SOFTWARES E REPAROS</c:v>
                </c:pt>
                <c:pt idx="16">
                  <c:v>MATERIAL DE EXPEDIENTE/ESCRITORIO</c:v>
                </c:pt>
                <c:pt idx="17">
                  <c:v>PROPAGANDA E PUBLICIDADE</c:v>
                </c:pt>
                <c:pt idx="18">
                  <c:v>REEMBOLSO DE DESPESAS</c:v>
                </c:pt>
                <c:pt idx="19">
                  <c:v>SALARIOS E ORDENADOS</c:v>
                </c:pt>
                <c:pt idx="20">
                  <c:v>SEGURO OPERACIONAL</c:v>
                </c:pt>
                <c:pt idx="21">
                  <c:v>SERVICO DE REPARO/MANUTENCAO PREDIAL</c:v>
                </c:pt>
                <c:pt idx="22">
                  <c:v>SERVICOS TERCEIROS</c:v>
                </c:pt>
                <c:pt idx="23">
                  <c:v>SERVICOS TERCEIROS ADV</c:v>
                </c:pt>
                <c:pt idx="24">
                  <c:v>SERVICOS TERCEIROS AUDITORIA</c:v>
                </c:pt>
                <c:pt idx="25">
                  <c:v>SINDICATOS</c:v>
                </c:pt>
                <c:pt idx="26">
                  <c:v>TAXAS</c:v>
                </c:pt>
                <c:pt idx="27">
                  <c:v>VIAGENS E HOSPEDAGENS - NACIONAIS</c:v>
                </c:pt>
              </c:strCache>
            </c:strRef>
          </c:cat>
          <c:val>
            <c:numRef>
              <c:f>'CENTRO CUSTOS'!$AG$4:$AG$31</c:f>
              <c:numCache>
                <c:formatCode>_(* #,##0.00_);_(* \(#,##0.00\);_(* "-"??_);_(@_)</c:formatCode>
                <c:ptCount val="28"/>
                <c:pt idx="0">
                  <c:v>1475.145</c:v>
                </c:pt>
                <c:pt idx="1">
                  <c:v>309.23599999999999</c:v>
                </c:pt>
                <c:pt idx="2">
                  <c:v>335.37</c:v>
                </c:pt>
                <c:pt idx="3">
                  <c:v>2230.6770000000001</c:v>
                </c:pt>
                <c:pt idx="4">
                  <c:v>3908.38</c:v>
                </c:pt>
                <c:pt idx="5">
                  <c:v>1934.4575</c:v>
                </c:pt>
                <c:pt idx="6">
                  <c:v>1824.2260000000001</c:v>
                </c:pt>
                <c:pt idx="7">
                  <c:v>1195.6300000000001</c:v>
                </c:pt>
                <c:pt idx="8">
                  <c:v>1749.8824999999999</c:v>
                </c:pt>
                <c:pt idx="9">
                  <c:v>846.27200000000005</c:v>
                </c:pt>
                <c:pt idx="10">
                  <c:v>1227.0050000000001</c:v>
                </c:pt>
                <c:pt idx="11">
                  <c:v>2729.9825000000001</c:v>
                </c:pt>
                <c:pt idx="12">
                  <c:v>4974.9549999999999</c:v>
                </c:pt>
                <c:pt idx="13">
                  <c:v>615</c:v>
                </c:pt>
                <c:pt idx="14">
                  <c:v>111.34400000000001</c:v>
                </c:pt>
                <c:pt idx="15">
                  <c:v>3789.8074999999999</c:v>
                </c:pt>
                <c:pt idx="16">
                  <c:v>532.29</c:v>
                </c:pt>
                <c:pt idx="17">
                  <c:v>3552.9</c:v>
                </c:pt>
                <c:pt idx="18">
                  <c:v>72.38300000000001</c:v>
                </c:pt>
                <c:pt idx="19">
                  <c:v>29160.62</c:v>
                </c:pt>
                <c:pt idx="20">
                  <c:v>154.73250000000002</c:v>
                </c:pt>
                <c:pt idx="21">
                  <c:v>571.15</c:v>
                </c:pt>
                <c:pt idx="22">
                  <c:v>80.624999999999986</c:v>
                </c:pt>
                <c:pt idx="23">
                  <c:v>3229.1040000000003</c:v>
                </c:pt>
                <c:pt idx="24">
                  <c:v>2447.5</c:v>
                </c:pt>
                <c:pt idx="25">
                  <c:v>526.77600000000007</c:v>
                </c:pt>
                <c:pt idx="26">
                  <c:v>87.63</c:v>
                </c:pt>
                <c:pt idx="27">
                  <c:v>1596.6370000000002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10181584"/>
        <c:axId val="-610183760"/>
      </c:barChart>
      <c:catAx>
        <c:axId val="-61018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610183760"/>
        <c:crosses val="autoZero"/>
        <c:auto val="1"/>
        <c:lblAlgn val="ctr"/>
        <c:lblOffset val="100"/>
        <c:noMultiLvlLbl val="0"/>
      </c:catAx>
      <c:valAx>
        <c:axId val="-6101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61018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923925</xdr:colOff>
      <xdr:row>33</xdr:row>
      <xdr:rowOff>138112</xdr:rowOff>
    </xdr:from>
    <xdr:to>
      <xdr:col>10</xdr:col>
      <xdr:colOff>590550</xdr:colOff>
      <xdr:row>48</xdr:row>
      <xdr:rowOff>23812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771525</xdr:colOff>
      <xdr:row>34</xdr:row>
      <xdr:rowOff>52387</xdr:rowOff>
    </xdr:from>
    <xdr:to>
      <xdr:col>20</xdr:col>
      <xdr:colOff>438150</xdr:colOff>
      <xdr:row>48</xdr:row>
      <xdr:rowOff>128587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352425</xdr:colOff>
      <xdr:row>33</xdr:row>
      <xdr:rowOff>128587</xdr:rowOff>
    </xdr:from>
    <xdr:to>
      <xdr:col>29</xdr:col>
      <xdr:colOff>19050</xdr:colOff>
      <xdr:row>48</xdr:row>
      <xdr:rowOff>14287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209550</xdr:colOff>
      <xdr:row>32</xdr:row>
      <xdr:rowOff>166687</xdr:rowOff>
    </xdr:from>
    <xdr:to>
      <xdr:col>35</xdr:col>
      <xdr:colOff>1038225</xdr:colOff>
      <xdr:row>47</xdr:row>
      <xdr:rowOff>52387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997264" cy="621699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tabSelected="1" zoomScale="90" zoomScaleNormal="90" workbookViewId="0">
      <pane xSplit="1" ySplit="3" topLeftCell="AD29" activePane="bottomRight" state="frozen"/>
      <selection pane="topRight" activeCell="B1" sqref="B1"/>
      <selection pane="bottomLeft" activeCell="A6" sqref="A6"/>
      <selection pane="bottomRight" activeCell="V44" sqref="V44"/>
    </sheetView>
  </sheetViews>
  <sheetFormatPr defaultRowHeight="15" outlineLevelRow="1" outlineLevelCol="1" x14ac:dyDescent="0.25"/>
  <cols>
    <col min="1" max="1" width="51.7109375" bestFit="1" customWidth="1"/>
    <col min="2" max="3" width="11.7109375" style="1" bestFit="1" customWidth="1"/>
    <col min="4" max="4" width="11" style="1" bestFit="1" customWidth="1"/>
    <col min="5" max="5" width="5" style="1" customWidth="1"/>
    <col min="6" max="6" width="14.7109375" style="3" customWidth="1" outlineLevel="1"/>
    <col min="7" max="7" width="14.7109375" style="7" customWidth="1" outlineLevel="1"/>
    <col min="8" max="8" width="14.7109375" style="3" customWidth="1" outlineLevel="1"/>
    <col min="9" max="9" width="14.7109375" style="7" customWidth="1" outlineLevel="1"/>
    <col min="10" max="10" width="14.7109375" style="3" customWidth="1" outlineLevel="1"/>
    <col min="11" max="11" width="14.7109375" style="7" customWidth="1" outlineLevel="1"/>
    <col min="12" max="12" width="14.7109375" style="3" customWidth="1" outlineLevel="1"/>
    <col min="13" max="13" width="14.7109375" style="7" customWidth="1" outlineLevel="1"/>
    <col min="15" max="15" width="14.7109375" style="3" customWidth="1" outlineLevel="1"/>
    <col min="16" max="16" width="14.7109375" style="1" customWidth="1" outlineLevel="1"/>
    <col min="17" max="17" width="14.7109375" style="3" customWidth="1" outlineLevel="1"/>
    <col min="18" max="18" width="14.7109375" style="1" customWidth="1" outlineLevel="1"/>
    <col min="19" max="19" width="14.7109375" style="3" customWidth="1" outlineLevel="1"/>
    <col min="20" max="20" width="14.7109375" style="1" customWidth="1" outlineLevel="1"/>
    <col min="21" max="21" width="14.7109375" style="3" customWidth="1" outlineLevel="1"/>
    <col min="22" max="22" width="14.7109375" style="1" customWidth="1" outlineLevel="1"/>
    <col min="24" max="24" width="14.7109375" style="3" customWidth="1" outlineLevel="1"/>
    <col min="25" max="25" width="14.7109375" style="1" customWidth="1" outlineLevel="1"/>
    <col min="26" max="26" width="14.7109375" style="3" customWidth="1" outlineLevel="1"/>
    <col min="27" max="27" width="14.7109375" style="1" customWidth="1" outlineLevel="1"/>
    <col min="28" max="28" width="14.7109375" style="3" customWidth="1" outlineLevel="1"/>
    <col min="29" max="29" width="14.7109375" style="1" customWidth="1" outlineLevel="1"/>
    <col min="30" max="30" width="14.7109375" style="3" customWidth="1" outlineLevel="1"/>
    <col min="31" max="31" width="14.7109375" style="1" customWidth="1" outlineLevel="1"/>
    <col min="33" max="36" width="18.7109375" style="8" customWidth="1"/>
  </cols>
  <sheetData>
    <row r="1" spans="1:37" ht="26.25" x14ac:dyDescent="0.4">
      <c r="A1" s="40" t="s">
        <v>41</v>
      </c>
      <c r="B1" s="40"/>
      <c r="C1" s="40"/>
      <c r="D1" s="40"/>
      <c r="E1" s="2"/>
      <c r="F1" s="33" t="s">
        <v>32</v>
      </c>
      <c r="G1" s="33"/>
      <c r="H1" s="33"/>
      <c r="I1" s="33"/>
      <c r="J1" s="33"/>
      <c r="K1" s="33"/>
      <c r="L1" s="33"/>
      <c r="M1" s="33"/>
      <c r="O1" s="34" t="s">
        <v>33</v>
      </c>
      <c r="P1" s="34"/>
      <c r="Q1" s="34"/>
      <c r="R1" s="34"/>
      <c r="S1" s="34"/>
      <c r="T1" s="34"/>
      <c r="U1" s="34"/>
      <c r="V1" s="34"/>
      <c r="X1" s="35" t="s">
        <v>34</v>
      </c>
      <c r="Y1" s="35"/>
      <c r="Z1" s="35"/>
      <c r="AA1" s="35"/>
      <c r="AB1" s="35"/>
      <c r="AC1" s="35"/>
      <c r="AD1" s="35"/>
      <c r="AE1" s="35"/>
      <c r="AG1" s="36" t="s">
        <v>35</v>
      </c>
      <c r="AH1" s="36"/>
      <c r="AI1" s="36"/>
      <c r="AJ1" s="36"/>
    </row>
    <row r="2" spans="1:37" x14ac:dyDescent="0.25">
      <c r="B2" s="26" t="s">
        <v>27</v>
      </c>
      <c r="C2" s="26"/>
      <c r="D2" s="26"/>
      <c r="E2" s="16"/>
      <c r="F2" s="28" t="s">
        <v>23</v>
      </c>
      <c r="G2" s="28"/>
      <c r="H2" s="29" t="s">
        <v>24</v>
      </c>
      <c r="I2" s="29"/>
      <c r="J2" s="30" t="s">
        <v>39</v>
      </c>
      <c r="K2" s="30"/>
      <c r="L2" s="31" t="s">
        <v>25</v>
      </c>
      <c r="M2" s="31"/>
      <c r="O2" s="28" t="s">
        <v>23</v>
      </c>
      <c r="P2" s="28"/>
      <c r="Q2" s="29" t="s">
        <v>24</v>
      </c>
      <c r="R2" s="29"/>
      <c r="S2" s="37" t="s">
        <v>39</v>
      </c>
      <c r="T2" s="37"/>
      <c r="U2" s="38" t="s">
        <v>25</v>
      </c>
      <c r="V2" s="38"/>
      <c r="X2" s="28" t="s">
        <v>23</v>
      </c>
      <c r="Y2" s="28"/>
      <c r="Z2" s="39" t="s">
        <v>24</v>
      </c>
      <c r="AA2" s="39"/>
      <c r="AB2" s="30" t="s">
        <v>39</v>
      </c>
      <c r="AC2" s="30"/>
      <c r="AD2" s="32" t="s">
        <v>25</v>
      </c>
      <c r="AE2" s="32"/>
      <c r="AG2" s="22" t="s">
        <v>23</v>
      </c>
      <c r="AH2" s="23" t="s">
        <v>36</v>
      </c>
      <c r="AI2" s="20" t="s">
        <v>39</v>
      </c>
      <c r="AJ2" s="24" t="s">
        <v>25</v>
      </c>
      <c r="AK2" s="21"/>
    </row>
    <row r="3" spans="1:37" x14ac:dyDescent="0.25">
      <c r="A3" s="12" t="s">
        <v>38</v>
      </c>
      <c r="B3" s="13" t="s">
        <v>32</v>
      </c>
      <c r="C3" s="14" t="s">
        <v>33</v>
      </c>
      <c r="D3" s="15" t="s">
        <v>34</v>
      </c>
      <c r="E3" s="16"/>
      <c r="F3" s="4" t="s">
        <v>26</v>
      </c>
      <c r="G3" s="6" t="s">
        <v>27</v>
      </c>
      <c r="H3" s="4" t="s">
        <v>26</v>
      </c>
      <c r="I3" s="6" t="s">
        <v>27</v>
      </c>
      <c r="J3" s="4" t="s">
        <v>26</v>
      </c>
      <c r="K3" s="6" t="s">
        <v>27</v>
      </c>
      <c r="L3" s="4" t="s">
        <v>26</v>
      </c>
      <c r="M3" s="6" t="s">
        <v>27</v>
      </c>
      <c r="O3" s="4" t="s">
        <v>26</v>
      </c>
      <c r="P3" s="5" t="s">
        <v>27</v>
      </c>
      <c r="Q3" s="4" t="s">
        <v>26</v>
      </c>
      <c r="R3" s="5" t="s">
        <v>27</v>
      </c>
      <c r="S3" s="4" t="s">
        <v>26</v>
      </c>
      <c r="T3" s="5" t="s">
        <v>27</v>
      </c>
      <c r="U3" s="4" t="s">
        <v>26</v>
      </c>
      <c r="V3" s="5" t="s">
        <v>27</v>
      </c>
      <c r="X3" s="4" t="s">
        <v>26</v>
      </c>
      <c r="Y3" s="5" t="s">
        <v>27</v>
      </c>
      <c r="Z3" s="4" t="s">
        <v>26</v>
      </c>
      <c r="AA3" s="5" t="s">
        <v>27</v>
      </c>
      <c r="AB3" s="4" t="s">
        <v>26</v>
      </c>
      <c r="AC3" s="5" t="s">
        <v>27</v>
      </c>
      <c r="AD3" s="4" t="s">
        <v>26</v>
      </c>
      <c r="AE3" s="5" t="s">
        <v>27</v>
      </c>
      <c r="AG3" s="9" t="s">
        <v>27</v>
      </c>
      <c r="AH3" s="9" t="s">
        <v>27</v>
      </c>
      <c r="AI3" s="9" t="s">
        <v>27</v>
      </c>
      <c r="AJ3" s="9" t="s">
        <v>27</v>
      </c>
    </row>
    <row r="4" spans="1:37" outlineLevel="1" x14ac:dyDescent="0.25">
      <c r="A4" t="s">
        <v>40</v>
      </c>
      <c r="B4" s="1">
        <v>4106.96</v>
      </c>
      <c r="C4" s="1">
        <v>1883.81</v>
      </c>
      <c r="D4" s="19">
        <v>8760.68</v>
      </c>
      <c r="F4" s="3">
        <v>0.1</v>
      </c>
      <c r="G4" s="7">
        <f>F4*B4</f>
        <v>410.69600000000003</v>
      </c>
      <c r="H4" s="3">
        <v>0.1</v>
      </c>
      <c r="I4" s="7">
        <f>H4*B4</f>
        <v>410.69600000000003</v>
      </c>
      <c r="J4" s="3">
        <v>0.4</v>
      </c>
      <c r="K4" s="7">
        <f>J4*B4</f>
        <v>1642.7840000000001</v>
      </c>
      <c r="L4" s="17">
        <v>0.4</v>
      </c>
      <c r="M4" s="7">
        <f>L4*B4</f>
        <v>1642.7840000000001</v>
      </c>
      <c r="O4" s="3">
        <f>F4</f>
        <v>0.1</v>
      </c>
      <c r="P4" s="1">
        <f>O4*C4</f>
        <v>188.381</v>
      </c>
      <c r="Q4" s="3">
        <f>H4</f>
        <v>0.1</v>
      </c>
      <c r="R4" s="1">
        <f>Q4*C4</f>
        <v>188.381</v>
      </c>
      <c r="S4" s="3">
        <f>J4</f>
        <v>0.4</v>
      </c>
      <c r="T4" s="1">
        <f>S4*C4</f>
        <v>753.524</v>
      </c>
      <c r="U4" s="3">
        <f>L4</f>
        <v>0.4</v>
      </c>
      <c r="V4" s="1">
        <f>U4*C4</f>
        <v>753.524</v>
      </c>
      <c r="X4" s="3">
        <f>F4</f>
        <v>0.1</v>
      </c>
      <c r="Y4" s="1">
        <f>X4*D4</f>
        <v>876.0680000000001</v>
      </c>
      <c r="Z4" s="3">
        <f>H4</f>
        <v>0.1</v>
      </c>
      <c r="AA4" s="1">
        <f>Z4*D4</f>
        <v>876.0680000000001</v>
      </c>
      <c r="AB4" s="3">
        <f>J4</f>
        <v>0.4</v>
      </c>
      <c r="AC4" s="1">
        <f>AB4*D4</f>
        <v>3504.2720000000004</v>
      </c>
      <c r="AD4" s="3">
        <f>L4</f>
        <v>0.4</v>
      </c>
      <c r="AE4" s="1">
        <f>AD4*D4</f>
        <v>3504.2720000000004</v>
      </c>
      <c r="AG4" s="8">
        <f>G4+P4+Y4</f>
        <v>1475.145</v>
      </c>
      <c r="AH4" s="8">
        <f>I4+R4+AA4</f>
        <v>1475.145</v>
      </c>
      <c r="AI4" s="8">
        <f>K4+T4+AC4</f>
        <v>5900.58</v>
      </c>
      <c r="AJ4" s="8">
        <f>M4+V4+AE4</f>
        <v>5900.58</v>
      </c>
    </row>
    <row r="5" spans="1:37" outlineLevel="1" x14ac:dyDescent="0.25">
      <c r="A5" t="s">
        <v>0</v>
      </c>
      <c r="B5" s="1">
        <v>223.75</v>
      </c>
      <c r="C5" s="1">
        <v>223.75</v>
      </c>
      <c r="D5" s="1">
        <v>1098.68</v>
      </c>
      <c r="F5" s="3">
        <v>0.2</v>
      </c>
      <c r="G5" s="7">
        <f t="shared" ref="G5:G31" si="0">F5*B5</f>
        <v>44.75</v>
      </c>
      <c r="H5" s="3">
        <v>0.2</v>
      </c>
      <c r="I5" s="7">
        <f t="shared" ref="I5:I31" si="1">H5*B5</f>
        <v>44.75</v>
      </c>
      <c r="J5" s="3">
        <v>0.3</v>
      </c>
      <c r="K5" s="7">
        <f t="shared" ref="K5:K31" si="2">J5*B5</f>
        <v>67.125</v>
      </c>
      <c r="L5" s="3">
        <v>0.3</v>
      </c>
      <c r="M5" s="7">
        <f t="shared" ref="M5:M31" si="3">L5*B5</f>
        <v>67.125</v>
      </c>
      <c r="O5" s="3">
        <f t="shared" ref="O5:O31" si="4">F5</f>
        <v>0.2</v>
      </c>
      <c r="P5" s="1">
        <f t="shared" ref="P5:P31" si="5">O5*C5</f>
        <v>44.75</v>
      </c>
      <c r="Q5" s="3">
        <f t="shared" ref="Q5:Q31" si="6">H5</f>
        <v>0.2</v>
      </c>
      <c r="R5" s="1">
        <f t="shared" ref="R5:R31" si="7">Q5*C5</f>
        <v>44.75</v>
      </c>
      <c r="S5" s="3">
        <f t="shared" ref="S5:S31" si="8">J5</f>
        <v>0.3</v>
      </c>
      <c r="T5" s="1">
        <f t="shared" ref="T5:T31" si="9">S5*C5</f>
        <v>67.125</v>
      </c>
      <c r="U5" s="3">
        <f t="shared" ref="U5:U31" si="10">L5</f>
        <v>0.3</v>
      </c>
      <c r="V5" s="1">
        <f t="shared" ref="V5:V31" si="11">U5*C5</f>
        <v>67.125</v>
      </c>
      <c r="X5" s="3">
        <f t="shared" ref="X5:X31" si="12">F5</f>
        <v>0.2</v>
      </c>
      <c r="Y5" s="1">
        <f t="shared" ref="Y5:Y31" si="13">X5*D5</f>
        <v>219.73600000000002</v>
      </c>
      <c r="Z5" s="3">
        <f t="shared" ref="Z5:Z31" si="14">H5</f>
        <v>0.2</v>
      </c>
      <c r="AA5" s="1">
        <f t="shared" ref="AA5:AA31" si="15">Z5*D5</f>
        <v>219.73600000000002</v>
      </c>
      <c r="AB5" s="3">
        <f t="shared" ref="AB5:AB31" si="16">J5</f>
        <v>0.3</v>
      </c>
      <c r="AC5" s="1">
        <f t="shared" ref="AC5:AC31" si="17">AB5*D5</f>
        <v>329.60399999999998</v>
      </c>
      <c r="AD5" s="3">
        <f t="shared" ref="AD5:AD31" si="18">L5</f>
        <v>0.3</v>
      </c>
      <c r="AE5" s="1">
        <f t="shared" ref="AE5:AE31" si="19">AD5*D5</f>
        <v>329.60399999999998</v>
      </c>
      <c r="AG5" s="8">
        <f t="shared" ref="AG5:AG31" si="20">G5+P5+Y5</f>
        <v>309.23599999999999</v>
      </c>
      <c r="AH5" s="8">
        <f t="shared" ref="AH5:AH31" si="21">I5+R5+AA5</f>
        <v>309.23599999999999</v>
      </c>
      <c r="AI5" s="8">
        <f t="shared" ref="AI5:AI31" si="22">K5+T5+AC5</f>
        <v>463.85399999999998</v>
      </c>
      <c r="AJ5" s="8">
        <f t="shared" ref="AJ5:AJ31" si="23">M5+V5+AE5</f>
        <v>463.85399999999998</v>
      </c>
    </row>
    <row r="6" spans="1:37" outlineLevel="1" x14ac:dyDescent="0.25">
      <c r="A6" t="s">
        <v>1</v>
      </c>
      <c r="B6" s="1">
        <v>564</v>
      </c>
      <c r="C6" s="1">
        <v>381.3</v>
      </c>
      <c r="D6" s="1">
        <v>396.18</v>
      </c>
      <c r="F6" s="3">
        <v>0.25</v>
      </c>
      <c r="G6" s="7">
        <f t="shared" si="0"/>
        <v>141</v>
      </c>
      <c r="H6" s="3">
        <v>0.25</v>
      </c>
      <c r="I6" s="7">
        <f t="shared" si="1"/>
        <v>141</v>
      </c>
      <c r="J6" s="3">
        <v>0.25</v>
      </c>
      <c r="K6" s="7">
        <f t="shared" si="2"/>
        <v>141</v>
      </c>
      <c r="L6" s="3">
        <v>0.25</v>
      </c>
      <c r="M6" s="7">
        <f t="shared" si="3"/>
        <v>141</v>
      </c>
      <c r="O6" s="3">
        <f t="shared" si="4"/>
        <v>0.25</v>
      </c>
      <c r="P6" s="1">
        <f t="shared" si="5"/>
        <v>95.325000000000003</v>
      </c>
      <c r="Q6" s="3">
        <f t="shared" si="6"/>
        <v>0.25</v>
      </c>
      <c r="R6" s="1">
        <f t="shared" si="7"/>
        <v>95.325000000000003</v>
      </c>
      <c r="S6" s="3">
        <f t="shared" si="8"/>
        <v>0.25</v>
      </c>
      <c r="T6" s="1">
        <f t="shared" si="9"/>
        <v>95.325000000000003</v>
      </c>
      <c r="U6" s="3">
        <f t="shared" si="10"/>
        <v>0.25</v>
      </c>
      <c r="V6" s="1">
        <f t="shared" si="11"/>
        <v>95.325000000000003</v>
      </c>
      <c r="X6" s="3">
        <f t="shared" si="12"/>
        <v>0.25</v>
      </c>
      <c r="Y6" s="1">
        <f t="shared" si="13"/>
        <v>99.045000000000002</v>
      </c>
      <c r="Z6" s="3">
        <f t="shared" si="14"/>
        <v>0.25</v>
      </c>
      <c r="AA6" s="1">
        <f t="shared" si="15"/>
        <v>99.045000000000002</v>
      </c>
      <c r="AB6" s="3">
        <f t="shared" si="16"/>
        <v>0.25</v>
      </c>
      <c r="AC6" s="1">
        <f t="shared" si="17"/>
        <v>99.045000000000002</v>
      </c>
      <c r="AD6" s="3">
        <f t="shared" si="18"/>
        <v>0.25</v>
      </c>
      <c r="AE6" s="1">
        <f t="shared" si="19"/>
        <v>99.045000000000002</v>
      </c>
      <c r="AG6" s="8">
        <f t="shared" si="20"/>
        <v>335.37</v>
      </c>
      <c r="AH6" s="8">
        <f t="shared" si="21"/>
        <v>335.37</v>
      </c>
      <c r="AI6" s="8">
        <f t="shared" si="22"/>
        <v>335.37</v>
      </c>
      <c r="AJ6" s="8">
        <f t="shared" si="23"/>
        <v>335.37</v>
      </c>
    </row>
    <row r="7" spans="1:37" outlineLevel="1" x14ac:dyDescent="0.25">
      <c r="A7" t="s">
        <v>2</v>
      </c>
      <c r="B7" s="1">
        <v>2123.8200000000002</v>
      </c>
      <c r="C7" s="1">
        <v>2393.61</v>
      </c>
      <c r="D7" s="19">
        <v>2918.16</v>
      </c>
      <c r="F7" s="3">
        <v>0.3</v>
      </c>
      <c r="G7" s="7">
        <f t="shared" si="0"/>
        <v>637.14600000000007</v>
      </c>
      <c r="H7" s="3">
        <v>0.2</v>
      </c>
      <c r="I7" s="7">
        <f t="shared" si="1"/>
        <v>424.76400000000007</v>
      </c>
      <c r="J7" s="3">
        <v>0.3</v>
      </c>
      <c r="K7" s="7">
        <f t="shared" si="2"/>
        <v>637.14600000000007</v>
      </c>
      <c r="L7" s="3">
        <v>0.2</v>
      </c>
      <c r="M7" s="7">
        <f t="shared" si="3"/>
        <v>424.76400000000007</v>
      </c>
      <c r="O7" s="3">
        <f t="shared" si="4"/>
        <v>0.3</v>
      </c>
      <c r="P7" s="1">
        <f t="shared" si="5"/>
        <v>718.08299999999997</v>
      </c>
      <c r="Q7" s="3">
        <f t="shared" si="6"/>
        <v>0.2</v>
      </c>
      <c r="R7" s="1">
        <f t="shared" si="7"/>
        <v>478.72200000000004</v>
      </c>
      <c r="S7" s="3">
        <f t="shared" si="8"/>
        <v>0.3</v>
      </c>
      <c r="T7" s="1">
        <f t="shared" si="9"/>
        <v>718.08299999999997</v>
      </c>
      <c r="U7" s="3">
        <f t="shared" si="10"/>
        <v>0.2</v>
      </c>
      <c r="V7" s="1">
        <f t="shared" si="11"/>
        <v>478.72200000000004</v>
      </c>
      <c r="X7" s="3">
        <f t="shared" si="12"/>
        <v>0.3</v>
      </c>
      <c r="Y7" s="1">
        <f t="shared" si="13"/>
        <v>875.44799999999998</v>
      </c>
      <c r="Z7" s="3">
        <f t="shared" si="14"/>
        <v>0.2</v>
      </c>
      <c r="AA7" s="1">
        <f t="shared" si="15"/>
        <v>583.63199999999995</v>
      </c>
      <c r="AB7" s="3">
        <f t="shared" si="16"/>
        <v>0.3</v>
      </c>
      <c r="AC7" s="1">
        <f t="shared" si="17"/>
        <v>875.44799999999998</v>
      </c>
      <c r="AD7" s="3">
        <f t="shared" si="18"/>
        <v>0.2</v>
      </c>
      <c r="AE7" s="1">
        <f t="shared" si="19"/>
        <v>583.63199999999995</v>
      </c>
      <c r="AG7" s="8">
        <f t="shared" si="20"/>
        <v>2230.6770000000001</v>
      </c>
      <c r="AH7" s="8">
        <f t="shared" si="21"/>
        <v>1487.1179999999999</v>
      </c>
      <c r="AI7" s="8">
        <f t="shared" si="22"/>
        <v>2230.6770000000001</v>
      </c>
      <c r="AJ7" s="8">
        <f t="shared" si="23"/>
        <v>1487.1179999999999</v>
      </c>
    </row>
    <row r="8" spans="1:37" outlineLevel="1" x14ac:dyDescent="0.25">
      <c r="A8" t="s">
        <v>3</v>
      </c>
      <c r="B8" s="1">
        <v>3560.93</v>
      </c>
      <c r="C8" s="1">
        <v>2421.63</v>
      </c>
      <c r="D8" s="1">
        <v>3788.39</v>
      </c>
      <c r="F8" s="3">
        <v>0.4</v>
      </c>
      <c r="G8" s="7">
        <f t="shared" si="0"/>
        <v>1424.3720000000001</v>
      </c>
      <c r="H8" s="3">
        <v>0.2</v>
      </c>
      <c r="I8" s="7">
        <f t="shared" si="1"/>
        <v>712.18600000000004</v>
      </c>
      <c r="J8" s="3">
        <v>0.2</v>
      </c>
      <c r="K8" s="7">
        <f t="shared" si="2"/>
        <v>712.18600000000004</v>
      </c>
      <c r="L8" s="3">
        <v>0.2</v>
      </c>
      <c r="M8" s="7">
        <f t="shared" si="3"/>
        <v>712.18600000000004</v>
      </c>
      <c r="O8" s="3">
        <f t="shared" si="4"/>
        <v>0.4</v>
      </c>
      <c r="P8" s="1">
        <f t="shared" si="5"/>
        <v>968.65200000000004</v>
      </c>
      <c r="Q8" s="3">
        <f t="shared" si="6"/>
        <v>0.2</v>
      </c>
      <c r="R8" s="1">
        <f t="shared" si="7"/>
        <v>484.32600000000002</v>
      </c>
      <c r="S8" s="3">
        <f t="shared" si="8"/>
        <v>0.2</v>
      </c>
      <c r="T8" s="1">
        <f t="shared" si="9"/>
        <v>484.32600000000002</v>
      </c>
      <c r="U8" s="3">
        <f t="shared" si="10"/>
        <v>0.2</v>
      </c>
      <c r="V8" s="1">
        <f t="shared" si="11"/>
        <v>484.32600000000002</v>
      </c>
      <c r="X8" s="3">
        <f t="shared" si="12"/>
        <v>0.4</v>
      </c>
      <c r="Y8" s="1">
        <f t="shared" si="13"/>
        <v>1515.356</v>
      </c>
      <c r="Z8" s="3">
        <f t="shared" si="14"/>
        <v>0.2</v>
      </c>
      <c r="AA8" s="1">
        <f t="shared" si="15"/>
        <v>757.678</v>
      </c>
      <c r="AB8" s="3">
        <f t="shared" si="16"/>
        <v>0.2</v>
      </c>
      <c r="AC8" s="1">
        <f t="shared" si="17"/>
        <v>757.678</v>
      </c>
      <c r="AD8" s="3">
        <f t="shared" si="18"/>
        <v>0.2</v>
      </c>
      <c r="AE8" s="1">
        <f t="shared" si="19"/>
        <v>757.678</v>
      </c>
      <c r="AG8" s="8">
        <f t="shared" si="20"/>
        <v>3908.38</v>
      </c>
      <c r="AH8" s="8">
        <f t="shared" si="21"/>
        <v>1954.19</v>
      </c>
      <c r="AI8" s="8">
        <f t="shared" si="22"/>
        <v>1954.19</v>
      </c>
      <c r="AJ8" s="8">
        <f t="shared" si="23"/>
        <v>1954.19</v>
      </c>
    </row>
    <row r="9" spans="1:37" outlineLevel="1" x14ac:dyDescent="0.25">
      <c r="A9" t="s">
        <v>28</v>
      </c>
      <c r="B9" s="1">
        <v>2928.5</v>
      </c>
      <c r="C9" s="1">
        <v>1270.08</v>
      </c>
      <c r="D9" s="1">
        <v>3539.25</v>
      </c>
      <c r="F9" s="3">
        <v>0.25</v>
      </c>
      <c r="G9" s="7">
        <f t="shared" si="0"/>
        <v>732.125</v>
      </c>
      <c r="H9" s="3">
        <v>0.25</v>
      </c>
      <c r="I9" s="7">
        <f t="shared" si="1"/>
        <v>732.125</v>
      </c>
      <c r="J9" s="3">
        <v>0.25</v>
      </c>
      <c r="K9" s="7">
        <f t="shared" si="2"/>
        <v>732.125</v>
      </c>
      <c r="L9" s="3">
        <v>0.25</v>
      </c>
      <c r="M9" s="7">
        <f t="shared" si="3"/>
        <v>732.125</v>
      </c>
      <c r="O9" s="3">
        <f t="shared" si="4"/>
        <v>0.25</v>
      </c>
      <c r="P9" s="1">
        <f t="shared" si="5"/>
        <v>317.52</v>
      </c>
      <c r="Q9" s="3">
        <f t="shared" si="6"/>
        <v>0.25</v>
      </c>
      <c r="R9" s="1">
        <f t="shared" si="7"/>
        <v>317.52</v>
      </c>
      <c r="S9" s="3">
        <f t="shared" si="8"/>
        <v>0.25</v>
      </c>
      <c r="T9" s="1">
        <f t="shared" si="9"/>
        <v>317.52</v>
      </c>
      <c r="U9" s="3">
        <f t="shared" si="10"/>
        <v>0.25</v>
      </c>
      <c r="V9" s="1">
        <f t="shared" si="11"/>
        <v>317.52</v>
      </c>
      <c r="X9" s="3">
        <f t="shared" si="12"/>
        <v>0.25</v>
      </c>
      <c r="Y9" s="1">
        <f t="shared" si="13"/>
        <v>884.8125</v>
      </c>
      <c r="Z9" s="3">
        <f t="shared" si="14"/>
        <v>0.25</v>
      </c>
      <c r="AA9" s="1">
        <f t="shared" si="15"/>
        <v>884.8125</v>
      </c>
      <c r="AB9" s="3">
        <f t="shared" si="16"/>
        <v>0.25</v>
      </c>
      <c r="AC9" s="1">
        <f t="shared" si="17"/>
        <v>884.8125</v>
      </c>
      <c r="AD9" s="3">
        <f t="shared" si="18"/>
        <v>0.25</v>
      </c>
      <c r="AE9" s="1">
        <f t="shared" si="19"/>
        <v>884.8125</v>
      </c>
      <c r="AG9" s="8">
        <f t="shared" si="20"/>
        <v>1934.4575</v>
      </c>
      <c r="AH9" s="8">
        <f t="shared" si="21"/>
        <v>1934.4575</v>
      </c>
      <c r="AI9" s="8">
        <f t="shared" si="22"/>
        <v>1934.4575</v>
      </c>
      <c r="AJ9" s="8">
        <f t="shared" si="23"/>
        <v>1934.4575</v>
      </c>
    </row>
    <row r="10" spans="1:37" outlineLevel="1" x14ac:dyDescent="0.25">
      <c r="A10" t="s">
        <v>4</v>
      </c>
      <c r="B10" s="1">
        <v>6319.93</v>
      </c>
      <c r="C10" s="1">
        <v>5556.34</v>
      </c>
      <c r="D10" s="19">
        <v>6365.99</v>
      </c>
      <c r="F10" s="3">
        <v>0.1</v>
      </c>
      <c r="G10" s="7">
        <f t="shared" si="0"/>
        <v>631.99300000000005</v>
      </c>
      <c r="H10" s="3">
        <v>0.1</v>
      </c>
      <c r="I10" s="7">
        <f t="shared" si="1"/>
        <v>631.99300000000005</v>
      </c>
      <c r="J10" s="3">
        <v>0.1</v>
      </c>
      <c r="K10" s="7">
        <f t="shared" si="2"/>
        <v>631.99300000000005</v>
      </c>
      <c r="L10" s="42">
        <v>0.7</v>
      </c>
      <c r="M10" s="7">
        <f t="shared" si="3"/>
        <v>4423.951</v>
      </c>
      <c r="O10" s="3">
        <f t="shared" si="4"/>
        <v>0.1</v>
      </c>
      <c r="P10" s="1">
        <f t="shared" si="5"/>
        <v>555.63400000000001</v>
      </c>
      <c r="Q10" s="3">
        <f t="shared" si="6"/>
        <v>0.1</v>
      </c>
      <c r="R10" s="1">
        <f t="shared" si="7"/>
        <v>555.63400000000001</v>
      </c>
      <c r="S10" s="3">
        <f t="shared" si="8"/>
        <v>0.1</v>
      </c>
      <c r="T10" s="1">
        <f t="shared" si="9"/>
        <v>555.63400000000001</v>
      </c>
      <c r="U10" s="3">
        <f t="shared" si="10"/>
        <v>0.7</v>
      </c>
      <c r="V10" s="1">
        <f t="shared" si="11"/>
        <v>3889.4379999999996</v>
      </c>
      <c r="X10" s="3">
        <f t="shared" si="12"/>
        <v>0.1</v>
      </c>
      <c r="Y10" s="1">
        <f t="shared" si="13"/>
        <v>636.59900000000005</v>
      </c>
      <c r="Z10" s="3">
        <f t="shared" si="14"/>
        <v>0.1</v>
      </c>
      <c r="AA10" s="1">
        <f t="shared" si="15"/>
        <v>636.59900000000005</v>
      </c>
      <c r="AB10" s="3">
        <f t="shared" si="16"/>
        <v>0.1</v>
      </c>
      <c r="AC10" s="1">
        <f t="shared" si="17"/>
        <v>636.59900000000005</v>
      </c>
      <c r="AD10" s="3">
        <f t="shared" si="18"/>
        <v>0.7</v>
      </c>
      <c r="AE10" s="1">
        <f t="shared" si="19"/>
        <v>4456.1929999999993</v>
      </c>
      <c r="AG10" s="8">
        <f t="shared" si="20"/>
        <v>1824.2260000000001</v>
      </c>
      <c r="AH10" s="8">
        <f t="shared" si="21"/>
        <v>1824.2260000000001</v>
      </c>
      <c r="AI10" s="8">
        <f t="shared" si="22"/>
        <v>1824.2260000000001</v>
      </c>
      <c r="AJ10" s="8">
        <f t="shared" si="23"/>
        <v>12769.581999999999</v>
      </c>
    </row>
    <row r="11" spans="1:37" outlineLevel="1" x14ac:dyDescent="0.25">
      <c r="A11" t="s">
        <v>5</v>
      </c>
      <c r="B11" s="1">
        <v>1075.96</v>
      </c>
      <c r="C11" s="1">
        <v>1712.15</v>
      </c>
      <c r="D11" s="1">
        <v>1994.41</v>
      </c>
      <c r="F11" s="3">
        <v>0.25</v>
      </c>
      <c r="G11" s="7">
        <f t="shared" si="0"/>
        <v>268.99</v>
      </c>
      <c r="H11" s="3">
        <v>0.25</v>
      </c>
      <c r="I11" s="7">
        <f t="shared" si="1"/>
        <v>268.99</v>
      </c>
      <c r="J11" s="3">
        <v>0.25</v>
      </c>
      <c r="K11" s="7">
        <f t="shared" si="2"/>
        <v>268.99</v>
      </c>
      <c r="L11" s="3">
        <v>0.25</v>
      </c>
      <c r="M11" s="7">
        <f t="shared" si="3"/>
        <v>268.99</v>
      </c>
      <c r="O11" s="3">
        <f t="shared" si="4"/>
        <v>0.25</v>
      </c>
      <c r="P11" s="1">
        <f t="shared" si="5"/>
        <v>428.03750000000002</v>
      </c>
      <c r="Q11" s="3">
        <f t="shared" si="6"/>
        <v>0.25</v>
      </c>
      <c r="R11" s="1">
        <f t="shared" si="7"/>
        <v>428.03750000000002</v>
      </c>
      <c r="S11" s="3">
        <f t="shared" si="8"/>
        <v>0.25</v>
      </c>
      <c r="T11" s="1">
        <f t="shared" si="9"/>
        <v>428.03750000000002</v>
      </c>
      <c r="U11" s="3">
        <f t="shared" si="10"/>
        <v>0.25</v>
      </c>
      <c r="V11" s="1">
        <f t="shared" si="11"/>
        <v>428.03750000000002</v>
      </c>
      <c r="X11" s="3">
        <f t="shared" si="12"/>
        <v>0.25</v>
      </c>
      <c r="Y11" s="1">
        <f t="shared" si="13"/>
        <v>498.60250000000002</v>
      </c>
      <c r="Z11" s="3">
        <f t="shared" si="14"/>
        <v>0.25</v>
      </c>
      <c r="AA11" s="1">
        <f t="shared" si="15"/>
        <v>498.60250000000002</v>
      </c>
      <c r="AB11" s="3">
        <f t="shared" si="16"/>
        <v>0.25</v>
      </c>
      <c r="AC11" s="1">
        <f t="shared" si="17"/>
        <v>498.60250000000002</v>
      </c>
      <c r="AD11" s="3">
        <f t="shared" si="18"/>
        <v>0.25</v>
      </c>
      <c r="AE11" s="1">
        <f t="shared" si="19"/>
        <v>498.60250000000002</v>
      </c>
      <c r="AG11" s="8">
        <f t="shared" si="20"/>
        <v>1195.6300000000001</v>
      </c>
      <c r="AH11" s="8">
        <f t="shared" si="21"/>
        <v>1195.6300000000001</v>
      </c>
      <c r="AI11" s="8">
        <f t="shared" si="22"/>
        <v>1195.6300000000001</v>
      </c>
      <c r="AJ11" s="8">
        <f t="shared" si="23"/>
        <v>1195.6300000000001</v>
      </c>
    </row>
    <row r="12" spans="1:37" outlineLevel="1" x14ac:dyDescent="0.25">
      <c r="A12" t="s">
        <v>6</v>
      </c>
      <c r="B12" s="1">
        <v>3312.88</v>
      </c>
      <c r="C12" s="1">
        <v>1089.77</v>
      </c>
      <c r="D12" s="1">
        <v>2596.88</v>
      </c>
      <c r="F12" s="3">
        <v>0.25</v>
      </c>
      <c r="G12" s="7">
        <f t="shared" si="0"/>
        <v>828.22</v>
      </c>
      <c r="H12" s="3">
        <v>0.25</v>
      </c>
      <c r="I12" s="7">
        <f t="shared" si="1"/>
        <v>828.22</v>
      </c>
      <c r="J12" s="3">
        <v>0.25</v>
      </c>
      <c r="K12" s="7">
        <f t="shared" si="2"/>
        <v>828.22</v>
      </c>
      <c r="L12" s="3">
        <v>0.25</v>
      </c>
      <c r="M12" s="7">
        <f t="shared" si="3"/>
        <v>828.22</v>
      </c>
      <c r="O12" s="3">
        <f t="shared" si="4"/>
        <v>0.25</v>
      </c>
      <c r="P12" s="1">
        <f t="shared" si="5"/>
        <v>272.4425</v>
      </c>
      <c r="Q12" s="3">
        <f t="shared" si="6"/>
        <v>0.25</v>
      </c>
      <c r="R12" s="1">
        <f t="shared" si="7"/>
        <v>272.4425</v>
      </c>
      <c r="S12" s="3">
        <f t="shared" si="8"/>
        <v>0.25</v>
      </c>
      <c r="T12" s="1">
        <f t="shared" si="9"/>
        <v>272.4425</v>
      </c>
      <c r="U12" s="3">
        <f t="shared" si="10"/>
        <v>0.25</v>
      </c>
      <c r="V12" s="1">
        <f t="shared" si="11"/>
        <v>272.4425</v>
      </c>
      <c r="X12" s="3">
        <f t="shared" si="12"/>
        <v>0.25</v>
      </c>
      <c r="Y12" s="1">
        <f t="shared" si="13"/>
        <v>649.22</v>
      </c>
      <c r="Z12" s="3">
        <f t="shared" si="14"/>
        <v>0.25</v>
      </c>
      <c r="AA12" s="1">
        <f t="shared" si="15"/>
        <v>649.22</v>
      </c>
      <c r="AB12" s="3">
        <f t="shared" si="16"/>
        <v>0.25</v>
      </c>
      <c r="AC12" s="1">
        <f t="shared" si="17"/>
        <v>649.22</v>
      </c>
      <c r="AD12" s="3">
        <f t="shared" si="18"/>
        <v>0.25</v>
      </c>
      <c r="AE12" s="1">
        <f t="shared" si="19"/>
        <v>649.22</v>
      </c>
      <c r="AG12" s="8">
        <f t="shared" si="20"/>
        <v>1749.8824999999999</v>
      </c>
      <c r="AH12" s="8">
        <f t="shared" si="21"/>
        <v>1749.8824999999999</v>
      </c>
      <c r="AI12" s="8">
        <f t="shared" si="22"/>
        <v>1749.8824999999999</v>
      </c>
      <c r="AJ12" s="8">
        <f t="shared" si="23"/>
        <v>1749.8824999999999</v>
      </c>
    </row>
    <row r="13" spans="1:37" outlineLevel="1" x14ac:dyDescent="0.25">
      <c r="A13" t="s">
        <v>7</v>
      </c>
      <c r="B13" s="1">
        <v>1175.3399999999999</v>
      </c>
      <c r="C13" s="1">
        <v>1260.79</v>
      </c>
      <c r="D13" s="1">
        <v>1795.23</v>
      </c>
      <c r="F13" s="3">
        <v>0.2</v>
      </c>
      <c r="G13" s="7">
        <f t="shared" si="0"/>
        <v>235.06799999999998</v>
      </c>
      <c r="H13" s="3">
        <v>0.3</v>
      </c>
      <c r="I13" s="7">
        <f t="shared" si="1"/>
        <v>352.60199999999998</v>
      </c>
      <c r="J13" s="3">
        <v>0.25</v>
      </c>
      <c r="K13" s="7">
        <f t="shared" si="2"/>
        <v>293.83499999999998</v>
      </c>
      <c r="L13" s="3">
        <v>0.25</v>
      </c>
      <c r="M13" s="7">
        <f t="shared" si="3"/>
        <v>293.83499999999998</v>
      </c>
      <c r="O13" s="3">
        <f t="shared" si="4"/>
        <v>0.2</v>
      </c>
      <c r="P13" s="1">
        <f t="shared" si="5"/>
        <v>252.15800000000002</v>
      </c>
      <c r="Q13" s="3">
        <f t="shared" si="6"/>
        <v>0.3</v>
      </c>
      <c r="R13" s="1">
        <f t="shared" si="7"/>
        <v>378.23699999999997</v>
      </c>
      <c r="S13" s="3">
        <f t="shared" si="8"/>
        <v>0.25</v>
      </c>
      <c r="T13" s="1">
        <f t="shared" si="9"/>
        <v>315.19749999999999</v>
      </c>
      <c r="U13" s="3">
        <f t="shared" si="10"/>
        <v>0.25</v>
      </c>
      <c r="V13" s="1">
        <f t="shared" si="11"/>
        <v>315.19749999999999</v>
      </c>
      <c r="X13" s="3">
        <f t="shared" si="12"/>
        <v>0.2</v>
      </c>
      <c r="Y13" s="1">
        <f t="shared" si="13"/>
        <v>359.04600000000005</v>
      </c>
      <c r="Z13" s="3">
        <f t="shared" si="14"/>
        <v>0.3</v>
      </c>
      <c r="AA13" s="1">
        <f t="shared" si="15"/>
        <v>538.56899999999996</v>
      </c>
      <c r="AB13" s="3">
        <f t="shared" si="16"/>
        <v>0.25</v>
      </c>
      <c r="AC13" s="1">
        <f t="shared" si="17"/>
        <v>448.8075</v>
      </c>
      <c r="AD13" s="3">
        <f t="shared" si="18"/>
        <v>0.25</v>
      </c>
      <c r="AE13" s="1">
        <f t="shared" si="19"/>
        <v>448.8075</v>
      </c>
      <c r="AG13" s="8">
        <f t="shared" si="20"/>
        <v>846.27200000000005</v>
      </c>
      <c r="AH13" s="8">
        <f t="shared" si="21"/>
        <v>1269.4079999999999</v>
      </c>
      <c r="AI13" s="8">
        <f t="shared" si="22"/>
        <v>1057.8400000000001</v>
      </c>
      <c r="AJ13" s="8">
        <f t="shared" si="23"/>
        <v>1057.8400000000001</v>
      </c>
    </row>
    <row r="14" spans="1:37" outlineLevel="1" x14ac:dyDescent="0.25">
      <c r="A14" t="s">
        <v>29</v>
      </c>
      <c r="B14" s="1">
        <v>4072.7</v>
      </c>
      <c r="C14" s="1">
        <v>4076.34</v>
      </c>
      <c r="D14" s="1">
        <v>4121.01</v>
      </c>
      <c r="F14" s="3">
        <v>0.1</v>
      </c>
      <c r="G14" s="7">
        <f t="shared" si="0"/>
        <v>407.27</v>
      </c>
      <c r="H14" s="3">
        <v>0.1</v>
      </c>
      <c r="I14" s="7">
        <f t="shared" si="1"/>
        <v>407.27</v>
      </c>
      <c r="J14" s="3">
        <v>0.1</v>
      </c>
      <c r="K14" s="7">
        <f t="shared" si="2"/>
        <v>407.27</v>
      </c>
      <c r="L14" s="3">
        <v>0.7</v>
      </c>
      <c r="M14" s="7">
        <f t="shared" si="3"/>
        <v>2850.89</v>
      </c>
      <c r="O14" s="3">
        <f t="shared" si="4"/>
        <v>0.1</v>
      </c>
      <c r="P14" s="1">
        <f t="shared" si="5"/>
        <v>407.63400000000001</v>
      </c>
      <c r="Q14" s="3">
        <f t="shared" si="6"/>
        <v>0.1</v>
      </c>
      <c r="R14" s="1">
        <f t="shared" si="7"/>
        <v>407.63400000000001</v>
      </c>
      <c r="S14" s="3">
        <f t="shared" si="8"/>
        <v>0.1</v>
      </c>
      <c r="T14" s="1">
        <f t="shared" si="9"/>
        <v>407.63400000000001</v>
      </c>
      <c r="U14" s="3">
        <f t="shared" si="10"/>
        <v>0.7</v>
      </c>
      <c r="V14" s="1">
        <f t="shared" si="11"/>
        <v>2853.4380000000001</v>
      </c>
      <c r="X14" s="3">
        <f t="shared" si="12"/>
        <v>0.1</v>
      </c>
      <c r="Y14" s="1">
        <f t="shared" si="13"/>
        <v>412.10100000000006</v>
      </c>
      <c r="Z14" s="3">
        <f t="shared" si="14"/>
        <v>0.1</v>
      </c>
      <c r="AA14" s="1">
        <f t="shared" si="15"/>
        <v>412.10100000000006</v>
      </c>
      <c r="AB14" s="3">
        <f t="shared" si="16"/>
        <v>0.1</v>
      </c>
      <c r="AC14" s="1">
        <f t="shared" si="17"/>
        <v>412.10100000000006</v>
      </c>
      <c r="AD14" s="3">
        <f t="shared" si="18"/>
        <v>0.7</v>
      </c>
      <c r="AE14" s="1">
        <f t="shared" si="19"/>
        <v>2884.7069999999999</v>
      </c>
      <c r="AG14" s="8">
        <f t="shared" si="20"/>
        <v>1227.0050000000001</v>
      </c>
      <c r="AH14" s="8">
        <f t="shared" si="21"/>
        <v>1227.0050000000001</v>
      </c>
      <c r="AI14" s="8">
        <f t="shared" si="22"/>
        <v>1227.0050000000001</v>
      </c>
      <c r="AJ14" s="8">
        <f t="shared" si="23"/>
        <v>8589.0349999999999</v>
      </c>
    </row>
    <row r="15" spans="1:37" outlineLevel="1" x14ac:dyDescent="0.25">
      <c r="A15" t="s">
        <v>8</v>
      </c>
      <c r="B15" s="1">
        <v>5500.49</v>
      </c>
      <c r="C15" s="1">
        <v>2094.15</v>
      </c>
      <c r="D15" s="1">
        <v>3325.29</v>
      </c>
      <c r="F15" s="3">
        <v>0.25</v>
      </c>
      <c r="G15" s="7">
        <f t="shared" si="0"/>
        <v>1375.1224999999999</v>
      </c>
      <c r="H15" s="3">
        <v>0.25</v>
      </c>
      <c r="I15" s="7">
        <f t="shared" si="1"/>
        <v>1375.1224999999999</v>
      </c>
      <c r="J15" s="3">
        <v>0.25</v>
      </c>
      <c r="K15" s="7">
        <f t="shared" si="2"/>
        <v>1375.1224999999999</v>
      </c>
      <c r="L15" s="3">
        <v>0.25</v>
      </c>
      <c r="M15" s="7">
        <f t="shared" si="3"/>
        <v>1375.1224999999999</v>
      </c>
      <c r="O15" s="3">
        <f t="shared" si="4"/>
        <v>0.25</v>
      </c>
      <c r="P15" s="1">
        <f t="shared" si="5"/>
        <v>523.53750000000002</v>
      </c>
      <c r="Q15" s="3">
        <f t="shared" si="6"/>
        <v>0.25</v>
      </c>
      <c r="R15" s="1">
        <f t="shared" si="7"/>
        <v>523.53750000000002</v>
      </c>
      <c r="S15" s="3">
        <f t="shared" si="8"/>
        <v>0.25</v>
      </c>
      <c r="T15" s="1">
        <f t="shared" si="9"/>
        <v>523.53750000000002</v>
      </c>
      <c r="U15" s="3">
        <f t="shared" si="10"/>
        <v>0.25</v>
      </c>
      <c r="V15" s="1">
        <f t="shared" si="11"/>
        <v>523.53750000000002</v>
      </c>
      <c r="X15" s="3">
        <f t="shared" si="12"/>
        <v>0.25</v>
      </c>
      <c r="Y15" s="1">
        <f t="shared" si="13"/>
        <v>831.32249999999999</v>
      </c>
      <c r="Z15" s="3">
        <f t="shared" si="14"/>
        <v>0.25</v>
      </c>
      <c r="AA15" s="1">
        <f t="shared" si="15"/>
        <v>831.32249999999999</v>
      </c>
      <c r="AB15" s="3">
        <f t="shared" si="16"/>
        <v>0.25</v>
      </c>
      <c r="AC15" s="1">
        <f t="shared" si="17"/>
        <v>831.32249999999999</v>
      </c>
      <c r="AD15" s="3">
        <f t="shared" si="18"/>
        <v>0.25</v>
      </c>
      <c r="AE15" s="1">
        <f t="shared" si="19"/>
        <v>831.32249999999999</v>
      </c>
      <c r="AG15" s="8">
        <f t="shared" si="20"/>
        <v>2729.9825000000001</v>
      </c>
      <c r="AH15" s="8">
        <f t="shared" si="21"/>
        <v>2729.9825000000001</v>
      </c>
      <c r="AI15" s="8">
        <f t="shared" si="22"/>
        <v>2729.9825000000001</v>
      </c>
      <c r="AJ15" s="8">
        <f t="shared" si="23"/>
        <v>2729.9825000000001</v>
      </c>
    </row>
    <row r="16" spans="1:37" outlineLevel="1" x14ac:dyDescent="0.25">
      <c r="A16" t="s">
        <v>9</v>
      </c>
      <c r="B16" s="1">
        <v>9067.25</v>
      </c>
      <c r="C16" s="1">
        <v>2847.82</v>
      </c>
      <c r="D16" s="1">
        <v>7984.75</v>
      </c>
      <c r="F16" s="3">
        <v>0.25</v>
      </c>
      <c r="G16" s="7">
        <f t="shared" si="0"/>
        <v>2266.8125</v>
      </c>
      <c r="H16" s="3">
        <v>0.25</v>
      </c>
      <c r="I16" s="7">
        <f t="shared" si="1"/>
        <v>2266.8125</v>
      </c>
      <c r="J16" s="3">
        <v>0.25</v>
      </c>
      <c r="K16" s="7">
        <f t="shared" si="2"/>
        <v>2266.8125</v>
      </c>
      <c r="L16" s="3">
        <v>0.25</v>
      </c>
      <c r="M16" s="7">
        <f t="shared" si="3"/>
        <v>2266.8125</v>
      </c>
      <c r="O16" s="3">
        <f t="shared" si="4"/>
        <v>0.25</v>
      </c>
      <c r="P16" s="1">
        <f t="shared" si="5"/>
        <v>711.95500000000004</v>
      </c>
      <c r="Q16" s="3">
        <f t="shared" si="6"/>
        <v>0.25</v>
      </c>
      <c r="R16" s="1">
        <f t="shared" si="7"/>
        <v>711.95500000000004</v>
      </c>
      <c r="S16" s="3">
        <f t="shared" si="8"/>
        <v>0.25</v>
      </c>
      <c r="T16" s="1">
        <f t="shared" si="9"/>
        <v>711.95500000000004</v>
      </c>
      <c r="U16" s="3">
        <f t="shared" si="10"/>
        <v>0.25</v>
      </c>
      <c r="V16" s="1">
        <f t="shared" si="11"/>
        <v>711.95500000000004</v>
      </c>
      <c r="X16" s="3">
        <f t="shared" si="12"/>
        <v>0.25</v>
      </c>
      <c r="Y16" s="1">
        <f t="shared" si="13"/>
        <v>1996.1875</v>
      </c>
      <c r="Z16" s="3">
        <f t="shared" si="14"/>
        <v>0.25</v>
      </c>
      <c r="AA16" s="1">
        <f t="shared" si="15"/>
        <v>1996.1875</v>
      </c>
      <c r="AB16" s="3">
        <f t="shared" si="16"/>
        <v>0.25</v>
      </c>
      <c r="AC16" s="1">
        <f t="shared" si="17"/>
        <v>1996.1875</v>
      </c>
      <c r="AD16" s="3">
        <f t="shared" si="18"/>
        <v>0.25</v>
      </c>
      <c r="AE16" s="1">
        <f t="shared" si="19"/>
        <v>1996.1875</v>
      </c>
      <c r="AG16" s="8">
        <f t="shared" si="20"/>
        <v>4974.9549999999999</v>
      </c>
      <c r="AH16" s="8">
        <f t="shared" si="21"/>
        <v>4974.9549999999999</v>
      </c>
      <c r="AI16" s="8">
        <f t="shared" si="22"/>
        <v>4974.9549999999999</v>
      </c>
      <c r="AJ16" s="8">
        <f t="shared" si="23"/>
        <v>4974.9549999999999</v>
      </c>
    </row>
    <row r="17" spans="1:36" outlineLevel="1" x14ac:dyDescent="0.25">
      <c r="A17" t="s">
        <v>30</v>
      </c>
      <c r="B17" s="1">
        <v>630</v>
      </c>
      <c r="C17" s="1">
        <v>630</v>
      </c>
      <c r="D17" s="19">
        <v>1200</v>
      </c>
      <c r="F17" s="3">
        <v>0.25</v>
      </c>
      <c r="G17" s="7">
        <f t="shared" si="0"/>
        <v>157.5</v>
      </c>
      <c r="H17" s="3">
        <v>0.25</v>
      </c>
      <c r="I17" s="7">
        <f t="shared" si="1"/>
        <v>157.5</v>
      </c>
      <c r="J17" s="3">
        <v>0.25</v>
      </c>
      <c r="K17" s="7">
        <f t="shared" si="2"/>
        <v>157.5</v>
      </c>
      <c r="L17" s="3">
        <v>0.25</v>
      </c>
      <c r="M17" s="7">
        <f t="shared" si="3"/>
        <v>157.5</v>
      </c>
      <c r="O17" s="3">
        <f t="shared" si="4"/>
        <v>0.25</v>
      </c>
      <c r="P17" s="1">
        <f t="shared" si="5"/>
        <v>157.5</v>
      </c>
      <c r="Q17" s="3">
        <f t="shared" si="6"/>
        <v>0.25</v>
      </c>
      <c r="R17" s="1">
        <f t="shared" si="7"/>
        <v>157.5</v>
      </c>
      <c r="S17" s="3">
        <f t="shared" si="8"/>
        <v>0.25</v>
      </c>
      <c r="T17" s="1">
        <f t="shared" si="9"/>
        <v>157.5</v>
      </c>
      <c r="U17" s="3">
        <f t="shared" si="10"/>
        <v>0.25</v>
      </c>
      <c r="V17" s="1">
        <f t="shared" si="11"/>
        <v>157.5</v>
      </c>
      <c r="X17" s="3">
        <f t="shared" si="12"/>
        <v>0.25</v>
      </c>
      <c r="Y17" s="1">
        <f t="shared" si="13"/>
        <v>300</v>
      </c>
      <c r="Z17" s="3">
        <f t="shared" si="14"/>
        <v>0.25</v>
      </c>
      <c r="AA17" s="1">
        <f t="shared" si="15"/>
        <v>300</v>
      </c>
      <c r="AB17" s="3">
        <f t="shared" si="16"/>
        <v>0.25</v>
      </c>
      <c r="AC17" s="1">
        <f t="shared" si="17"/>
        <v>300</v>
      </c>
      <c r="AD17" s="3">
        <f t="shared" si="18"/>
        <v>0.25</v>
      </c>
      <c r="AE17" s="1">
        <f t="shared" si="19"/>
        <v>300</v>
      </c>
      <c r="AG17" s="8">
        <f t="shared" si="20"/>
        <v>615</v>
      </c>
      <c r="AH17" s="8">
        <f t="shared" si="21"/>
        <v>615</v>
      </c>
      <c r="AI17" s="8">
        <f t="shared" si="22"/>
        <v>615</v>
      </c>
      <c r="AJ17" s="8">
        <f t="shared" si="23"/>
        <v>615</v>
      </c>
    </row>
    <row r="18" spans="1:36" outlineLevel="1" x14ac:dyDescent="0.25">
      <c r="A18" t="s">
        <v>22</v>
      </c>
      <c r="B18" s="1">
        <v>276.75</v>
      </c>
      <c r="C18" s="1">
        <v>276.75</v>
      </c>
      <c r="D18" s="1">
        <v>559.94000000000005</v>
      </c>
      <c r="F18" s="3">
        <v>0.1</v>
      </c>
      <c r="G18" s="7">
        <f t="shared" si="0"/>
        <v>27.675000000000001</v>
      </c>
      <c r="H18" s="3">
        <v>0.3</v>
      </c>
      <c r="I18" s="7">
        <f t="shared" si="1"/>
        <v>83.024999999999991</v>
      </c>
      <c r="J18" s="3">
        <v>0.3</v>
      </c>
      <c r="K18" s="7">
        <f t="shared" si="2"/>
        <v>83.024999999999991</v>
      </c>
      <c r="L18" s="3">
        <v>0.3</v>
      </c>
      <c r="M18" s="7">
        <f t="shared" si="3"/>
        <v>83.024999999999991</v>
      </c>
      <c r="O18" s="3">
        <f t="shared" si="4"/>
        <v>0.1</v>
      </c>
      <c r="P18" s="1">
        <f t="shared" si="5"/>
        <v>27.675000000000001</v>
      </c>
      <c r="Q18" s="3">
        <f t="shared" si="6"/>
        <v>0.3</v>
      </c>
      <c r="R18" s="1">
        <f t="shared" si="7"/>
        <v>83.024999999999991</v>
      </c>
      <c r="S18" s="3">
        <f t="shared" si="8"/>
        <v>0.3</v>
      </c>
      <c r="T18" s="1">
        <f t="shared" si="9"/>
        <v>83.024999999999991</v>
      </c>
      <c r="U18" s="3">
        <f t="shared" si="10"/>
        <v>0.3</v>
      </c>
      <c r="V18" s="1">
        <f t="shared" si="11"/>
        <v>83.024999999999991</v>
      </c>
      <c r="X18" s="3">
        <f t="shared" si="12"/>
        <v>0.1</v>
      </c>
      <c r="Y18" s="1">
        <f t="shared" si="13"/>
        <v>55.994000000000007</v>
      </c>
      <c r="Z18" s="3">
        <f t="shared" si="14"/>
        <v>0.3</v>
      </c>
      <c r="AA18" s="1">
        <f t="shared" si="15"/>
        <v>167.982</v>
      </c>
      <c r="AB18" s="3">
        <f t="shared" si="16"/>
        <v>0.3</v>
      </c>
      <c r="AC18" s="1">
        <f t="shared" si="17"/>
        <v>167.982</v>
      </c>
      <c r="AD18" s="3">
        <f t="shared" si="18"/>
        <v>0.3</v>
      </c>
      <c r="AE18" s="1">
        <f t="shared" si="19"/>
        <v>167.982</v>
      </c>
      <c r="AG18" s="8">
        <f t="shared" si="20"/>
        <v>111.34400000000001</v>
      </c>
      <c r="AH18" s="8">
        <f t="shared" si="21"/>
        <v>334.03199999999998</v>
      </c>
      <c r="AI18" s="8">
        <f t="shared" si="22"/>
        <v>334.03199999999998</v>
      </c>
      <c r="AJ18" s="8">
        <f t="shared" si="23"/>
        <v>334.03199999999998</v>
      </c>
    </row>
    <row r="19" spans="1:36" outlineLevel="1" x14ac:dyDescent="0.25">
      <c r="A19" t="s">
        <v>10</v>
      </c>
      <c r="B19" s="41">
        <v>4713.8999999999996</v>
      </c>
      <c r="C19" s="41">
        <v>2905.43</v>
      </c>
      <c r="D19" s="19">
        <v>7539.9</v>
      </c>
      <c r="F19" s="3">
        <v>0.25</v>
      </c>
      <c r="G19" s="7">
        <f t="shared" si="0"/>
        <v>1178.4749999999999</v>
      </c>
      <c r="H19" s="3">
        <v>0.25</v>
      </c>
      <c r="I19" s="7">
        <f t="shared" si="1"/>
        <v>1178.4749999999999</v>
      </c>
      <c r="J19" s="3">
        <v>0.25</v>
      </c>
      <c r="K19" s="7">
        <f t="shared" si="2"/>
        <v>1178.4749999999999</v>
      </c>
      <c r="L19" s="3">
        <v>0.25</v>
      </c>
      <c r="M19" s="7">
        <f t="shared" si="3"/>
        <v>1178.4749999999999</v>
      </c>
      <c r="O19" s="3">
        <f t="shared" si="4"/>
        <v>0.25</v>
      </c>
      <c r="P19" s="1">
        <f t="shared" si="5"/>
        <v>726.35749999999996</v>
      </c>
      <c r="Q19" s="3">
        <f t="shared" si="6"/>
        <v>0.25</v>
      </c>
      <c r="R19" s="1">
        <f t="shared" si="7"/>
        <v>726.35749999999996</v>
      </c>
      <c r="S19" s="3">
        <f t="shared" si="8"/>
        <v>0.25</v>
      </c>
      <c r="T19" s="1">
        <f t="shared" si="9"/>
        <v>726.35749999999996</v>
      </c>
      <c r="U19" s="3">
        <f t="shared" si="10"/>
        <v>0.25</v>
      </c>
      <c r="V19" s="1">
        <f t="shared" si="11"/>
        <v>726.35749999999996</v>
      </c>
      <c r="X19" s="3">
        <f t="shared" si="12"/>
        <v>0.25</v>
      </c>
      <c r="Y19" s="1">
        <f t="shared" si="13"/>
        <v>1884.9749999999999</v>
      </c>
      <c r="Z19" s="3">
        <f t="shared" si="14"/>
        <v>0.25</v>
      </c>
      <c r="AA19" s="1">
        <f t="shared" si="15"/>
        <v>1884.9749999999999</v>
      </c>
      <c r="AB19" s="3">
        <f t="shared" si="16"/>
        <v>0.25</v>
      </c>
      <c r="AC19" s="1">
        <f t="shared" si="17"/>
        <v>1884.9749999999999</v>
      </c>
      <c r="AD19" s="3">
        <f t="shared" si="18"/>
        <v>0.25</v>
      </c>
      <c r="AE19" s="1">
        <f t="shared" si="19"/>
        <v>1884.9749999999999</v>
      </c>
      <c r="AG19" s="8">
        <f t="shared" si="20"/>
        <v>3789.8074999999999</v>
      </c>
      <c r="AH19" s="8">
        <f t="shared" si="21"/>
        <v>3789.8074999999999</v>
      </c>
      <c r="AI19" s="8">
        <f t="shared" si="22"/>
        <v>3789.8074999999999</v>
      </c>
      <c r="AJ19" s="8">
        <f t="shared" si="23"/>
        <v>3789.8074999999999</v>
      </c>
    </row>
    <row r="20" spans="1:36" outlineLevel="1" x14ac:dyDescent="0.25">
      <c r="A20" t="s">
        <v>11</v>
      </c>
      <c r="B20" s="1">
        <v>362.6</v>
      </c>
      <c r="C20" s="1">
        <v>893.73</v>
      </c>
      <c r="D20" s="1">
        <v>872.83</v>
      </c>
      <c r="F20" s="3">
        <v>0.25</v>
      </c>
      <c r="G20" s="7">
        <f t="shared" si="0"/>
        <v>90.65</v>
      </c>
      <c r="H20" s="3">
        <v>0.25</v>
      </c>
      <c r="I20" s="7">
        <f t="shared" si="1"/>
        <v>90.65</v>
      </c>
      <c r="J20" s="3">
        <v>0.25</v>
      </c>
      <c r="K20" s="7">
        <f t="shared" si="2"/>
        <v>90.65</v>
      </c>
      <c r="L20" s="3">
        <v>0.25</v>
      </c>
      <c r="M20" s="7">
        <f t="shared" si="3"/>
        <v>90.65</v>
      </c>
      <c r="O20" s="3">
        <f t="shared" si="4"/>
        <v>0.25</v>
      </c>
      <c r="P20" s="1">
        <f t="shared" si="5"/>
        <v>223.4325</v>
      </c>
      <c r="Q20" s="3">
        <f t="shared" si="6"/>
        <v>0.25</v>
      </c>
      <c r="R20" s="1">
        <f t="shared" si="7"/>
        <v>223.4325</v>
      </c>
      <c r="S20" s="3">
        <f t="shared" si="8"/>
        <v>0.25</v>
      </c>
      <c r="T20" s="1">
        <f t="shared" si="9"/>
        <v>223.4325</v>
      </c>
      <c r="U20" s="3">
        <f t="shared" si="10"/>
        <v>0.25</v>
      </c>
      <c r="V20" s="1">
        <f t="shared" si="11"/>
        <v>223.4325</v>
      </c>
      <c r="X20" s="3">
        <f t="shared" si="12"/>
        <v>0.25</v>
      </c>
      <c r="Y20" s="1">
        <f t="shared" si="13"/>
        <v>218.20750000000001</v>
      </c>
      <c r="Z20" s="3">
        <f t="shared" si="14"/>
        <v>0.25</v>
      </c>
      <c r="AA20" s="1">
        <f t="shared" si="15"/>
        <v>218.20750000000001</v>
      </c>
      <c r="AB20" s="3">
        <f t="shared" si="16"/>
        <v>0.25</v>
      </c>
      <c r="AC20" s="1">
        <f t="shared" si="17"/>
        <v>218.20750000000001</v>
      </c>
      <c r="AD20" s="3">
        <f t="shared" si="18"/>
        <v>0.25</v>
      </c>
      <c r="AE20" s="1">
        <f t="shared" si="19"/>
        <v>218.20750000000001</v>
      </c>
      <c r="AG20" s="8">
        <f t="shared" si="20"/>
        <v>532.29</v>
      </c>
      <c r="AH20" s="8">
        <f t="shared" si="21"/>
        <v>532.29</v>
      </c>
      <c r="AI20" s="8">
        <f t="shared" si="22"/>
        <v>532.29</v>
      </c>
      <c r="AJ20" s="8">
        <f t="shared" si="23"/>
        <v>532.29</v>
      </c>
    </row>
    <row r="21" spans="1:36" outlineLevel="1" x14ac:dyDescent="0.25">
      <c r="A21" t="s">
        <v>12</v>
      </c>
      <c r="B21" s="1">
        <v>4250</v>
      </c>
      <c r="C21" s="1">
        <v>6884</v>
      </c>
      <c r="D21" s="19">
        <v>24395</v>
      </c>
      <c r="F21" s="3">
        <v>0.1</v>
      </c>
      <c r="G21" s="7">
        <f t="shared" si="0"/>
        <v>425</v>
      </c>
      <c r="H21" s="3">
        <v>0</v>
      </c>
      <c r="I21" s="7">
        <f t="shared" si="1"/>
        <v>0</v>
      </c>
      <c r="J21" s="3">
        <v>0</v>
      </c>
      <c r="K21" s="7">
        <f t="shared" si="2"/>
        <v>0</v>
      </c>
      <c r="L21" s="42">
        <v>0.9</v>
      </c>
      <c r="M21" s="7">
        <f t="shared" si="3"/>
        <v>3825</v>
      </c>
      <c r="O21" s="3">
        <f t="shared" si="4"/>
        <v>0.1</v>
      </c>
      <c r="P21" s="1">
        <f t="shared" si="5"/>
        <v>688.40000000000009</v>
      </c>
      <c r="Q21" s="3">
        <f t="shared" si="6"/>
        <v>0</v>
      </c>
      <c r="R21" s="1">
        <f t="shared" si="7"/>
        <v>0</v>
      </c>
      <c r="S21" s="3">
        <f t="shared" si="8"/>
        <v>0</v>
      </c>
      <c r="T21" s="1">
        <f t="shared" si="9"/>
        <v>0</v>
      </c>
      <c r="U21" s="3">
        <f t="shared" si="10"/>
        <v>0.9</v>
      </c>
      <c r="V21" s="1">
        <f t="shared" si="11"/>
        <v>6195.6</v>
      </c>
      <c r="X21" s="3">
        <f t="shared" si="12"/>
        <v>0.1</v>
      </c>
      <c r="Y21" s="1">
        <f t="shared" si="13"/>
        <v>2439.5</v>
      </c>
      <c r="Z21" s="3">
        <f t="shared" si="14"/>
        <v>0</v>
      </c>
      <c r="AA21" s="1">
        <f t="shared" si="15"/>
        <v>0</v>
      </c>
      <c r="AB21" s="3">
        <f t="shared" si="16"/>
        <v>0</v>
      </c>
      <c r="AC21" s="1">
        <f t="shared" si="17"/>
        <v>0</v>
      </c>
      <c r="AD21" s="3">
        <f t="shared" si="18"/>
        <v>0.9</v>
      </c>
      <c r="AE21" s="1">
        <f t="shared" si="19"/>
        <v>21955.5</v>
      </c>
      <c r="AG21" s="8">
        <f t="shared" si="20"/>
        <v>3552.9</v>
      </c>
      <c r="AH21" s="8">
        <f t="shared" si="21"/>
        <v>0</v>
      </c>
      <c r="AI21" s="8">
        <f t="shared" si="22"/>
        <v>0</v>
      </c>
      <c r="AJ21" s="8">
        <f t="shared" si="23"/>
        <v>31976.1</v>
      </c>
    </row>
    <row r="22" spans="1:36" outlineLevel="1" x14ac:dyDescent="0.25">
      <c r="A22" t="s">
        <v>13</v>
      </c>
      <c r="B22" s="1">
        <v>600</v>
      </c>
      <c r="C22" s="1">
        <v>562.87</v>
      </c>
      <c r="D22" s="1">
        <v>284.79000000000002</v>
      </c>
      <c r="F22" s="3">
        <v>0.05</v>
      </c>
      <c r="G22" s="7">
        <f t="shared" si="0"/>
        <v>30</v>
      </c>
      <c r="H22" s="3">
        <v>0.05</v>
      </c>
      <c r="I22" s="7">
        <f t="shared" si="1"/>
        <v>30</v>
      </c>
      <c r="J22" s="3">
        <v>0.3</v>
      </c>
      <c r="K22" s="7">
        <f t="shared" si="2"/>
        <v>180</v>
      </c>
      <c r="L22" s="3">
        <v>0.6</v>
      </c>
      <c r="M22" s="7">
        <f t="shared" si="3"/>
        <v>360</v>
      </c>
      <c r="O22" s="3">
        <f t="shared" si="4"/>
        <v>0.05</v>
      </c>
      <c r="P22" s="1">
        <f t="shared" si="5"/>
        <v>28.143500000000003</v>
      </c>
      <c r="Q22" s="3">
        <f t="shared" si="6"/>
        <v>0.05</v>
      </c>
      <c r="R22" s="1">
        <f t="shared" si="7"/>
        <v>28.143500000000003</v>
      </c>
      <c r="S22" s="3">
        <f t="shared" si="8"/>
        <v>0.3</v>
      </c>
      <c r="T22" s="1">
        <f t="shared" si="9"/>
        <v>168.86099999999999</v>
      </c>
      <c r="U22" s="3">
        <f t="shared" si="10"/>
        <v>0.6</v>
      </c>
      <c r="V22" s="1">
        <f t="shared" si="11"/>
        <v>337.72199999999998</v>
      </c>
      <c r="X22" s="3">
        <f t="shared" si="12"/>
        <v>0.05</v>
      </c>
      <c r="Y22" s="1">
        <f t="shared" si="13"/>
        <v>14.239500000000001</v>
      </c>
      <c r="Z22" s="3">
        <f t="shared" si="14"/>
        <v>0.05</v>
      </c>
      <c r="AA22" s="1">
        <f t="shared" si="15"/>
        <v>14.239500000000001</v>
      </c>
      <c r="AB22" s="3">
        <f t="shared" si="16"/>
        <v>0.3</v>
      </c>
      <c r="AC22" s="1">
        <f t="shared" si="17"/>
        <v>85.436999999999998</v>
      </c>
      <c r="AD22" s="3">
        <f t="shared" si="18"/>
        <v>0.6</v>
      </c>
      <c r="AE22" s="1">
        <f t="shared" si="19"/>
        <v>170.874</v>
      </c>
      <c r="AG22" s="8">
        <f t="shared" si="20"/>
        <v>72.38300000000001</v>
      </c>
      <c r="AH22" s="8">
        <f t="shared" si="21"/>
        <v>72.38300000000001</v>
      </c>
      <c r="AI22" s="8">
        <f t="shared" si="22"/>
        <v>434.298</v>
      </c>
      <c r="AJ22" s="8">
        <f t="shared" si="23"/>
        <v>868.596</v>
      </c>
    </row>
    <row r="23" spans="1:36" outlineLevel="1" x14ac:dyDescent="0.25">
      <c r="A23" t="s">
        <v>14</v>
      </c>
      <c r="B23" s="19">
        <v>57412.06</v>
      </c>
      <c r="C23" s="19">
        <v>41294.870000000003</v>
      </c>
      <c r="D23" s="19">
        <v>47096.17</v>
      </c>
      <c r="F23" s="3">
        <v>0.2</v>
      </c>
      <c r="G23" s="7">
        <f t="shared" si="0"/>
        <v>11482.412</v>
      </c>
      <c r="H23" s="3">
        <v>0.2</v>
      </c>
      <c r="I23" s="7">
        <f t="shared" si="1"/>
        <v>11482.412</v>
      </c>
      <c r="J23" s="3">
        <v>0.3</v>
      </c>
      <c r="K23" s="7">
        <f t="shared" si="2"/>
        <v>17223.617999999999</v>
      </c>
      <c r="L23" s="3">
        <v>0.3</v>
      </c>
      <c r="M23" s="7">
        <f t="shared" si="3"/>
        <v>17223.617999999999</v>
      </c>
      <c r="O23" s="3">
        <f t="shared" si="4"/>
        <v>0.2</v>
      </c>
      <c r="P23" s="1">
        <f t="shared" si="5"/>
        <v>8258.9740000000002</v>
      </c>
      <c r="Q23" s="3">
        <f t="shared" si="6"/>
        <v>0.2</v>
      </c>
      <c r="R23" s="1">
        <f t="shared" si="7"/>
        <v>8258.9740000000002</v>
      </c>
      <c r="S23" s="3">
        <f t="shared" si="8"/>
        <v>0.3</v>
      </c>
      <c r="T23" s="1">
        <f t="shared" si="9"/>
        <v>12388.461000000001</v>
      </c>
      <c r="U23" s="3">
        <f t="shared" si="10"/>
        <v>0.3</v>
      </c>
      <c r="V23" s="1">
        <f t="shared" si="11"/>
        <v>12388.461000000001</v>
      </c>
      <c r="X23" s="3">
        <f t="shared" si="12"/>
        <v>0.2</v>
      </c>
      <c r="Y23" s="1">
        <f t="shared" si="13"/>
        <v>9419.2340000000004</v>
      </c>
      <c r="Z23" s="3">
        <f t="shared" si="14"/>
        <v>0.2</v>
      </c>
      <c r="AA23" s="1">
        <f t="shared" si="15"/>
        <v>9419.2340000000004</v>
      </c>
      <c r="AB23" s="3">
        <f t="shared" si="16"/>
        <v>0.3</v>
      </c>
      <c r="AC23" s="1">
        <f t="shared" si="17"/>
        <v>14128.850999999999</v>
      </c>
      <c r="AD23" s="3">
        <f t="shared" si="18"/>
        <v>0.3</v>
      </c>
      <c r="AE23" s="1">
        <f t="shared" si="19"/>
        <v>14128.850999999999</v>
      </c>
      <c r="AG23" s="8">
        <f t="shared" si="20"/>
        <v>29160.62</v>
      </c>
      <c r="AH23" s="8">
        <f t="shared" si="21"/>
        <v>29160.62</v>
      </c>
      <c r="AI23" s="8">
        <f t="shared" si="22"/>
        <v>43740.929999999993</v>
      </c>
      <c r="AJ23" s="8">
        <f t="shared" si="23"/>
        <v>43740.929999999993</v>
      </c>
    </row>
    <row r="24" spans="1:36" outlineLevel="1" x14ac:dyDescent="0.25">
      <c r="A24" t="s">
        <v>15</v>
      </c>
      <c r="B24" s="1">
        <v>343.85</v>
      </c>
      <c r="C24" s="1">
        <v>343.85</v>
      </c>
      <c r="D24" s="1">
        <v>343.85</v>
      </c>
      <c r="F24" s="3">
        <v>0.15</v>
      </c>
      <c r="G24" s="7">
        <f t="shared" si="0"/>
        <v>51.577500000000001</v>
      </c>
      <c r="H24" s="3">
        <v>0.15</v>
      </c>
      <c r="I24" s="7">
        <f t="shared" si="1"/>
        <v>51.577500000000001</v>
      </c>
      <c r="J24" s="3">
        <v>0.4</v>
      </c>
      <c r="K24" s="7">
        <f t="shared" si="2"/>
        <v>137.54000000000002</v>
      </c>
      <c r="L24" s="3">
        <v>0.3</v>
      </c>
      <c r="M24" s="7">
        <f t="shared" si="3"/>
        <v>103.155</v>
      </c>
      <c r="O24" s="3">
        <f t="shared" si="4"/>
        <v>0.15</v>
      </c>
      <c r="P24" s="1">
        <f t="shared" si="5"/>
        <v>51.577500000000001</v>
      </c>
      <c r="Q24" s="3">
        <f t="shared" si="6"/>
        <v>0.15</v>
      </c>
      <c r="R24" s="1">
        <f t="shared" si="7"/>
        <v>51.577500000000001</v>
      </c>
      <c r="S24" s="3">
        <f t="shared" si="8"/>
        <v>0.4</v>
      </c>
      <c r="T24" s="1">
        <f t="shared" si="9"/>
        <v>137.54000000000002</v>
      </c>
      <c r="U24" s="3">
        <f t="shared" si="10"/>
        <v>0.3</v>
      </c>
      <c r="V24" s="1">
        <f t="shared" si="11"/>
        <v>103.155</v>
      </c>
      <c r="X24" s="3">
        <f t="shared" si="12"/>
        <v>0.15</v>
      </c>
      <c r="Y24" s="1">
        <f t="shared" si="13"/>
        <v>51.577500000000001</v>
      </c>
      <c r="Z24" s="3">
        <f t="shared" si="14"/>
        <v>0.15</v>
      </c>
      <c r="AA24" s="1">
        <f t="shared" si="15"/>
        <v>51.577500000000001</v>
      </c>
      <c r="AB24" s="3">
        <f t="shared" si="16"/>
        <v>0.4</v>
      </c>
      <c r="AC24" s="1">
        <f t="shared" si="17"/>
        <v>137.54000000000002</v>
      </c>
      <c r="AD24" s="3">
        <f t="shared" si="18"/>
        <v>0.3</v>
      </c>
      <c r="AE24" s="1">
        <f t="shared" si="19"/>
        <v>103.155</v>
      </c>
      <c r="AG24" s="8">
        <f t="shared" si="20"/>
        <v>154.73250000000002</v>
      </c>
      <c r="AH24" s="8">
        <f t="shared" si="21"/>
        <v>154.73250000000002</v>
      </c>
      <c r="AI24" s="8">
        <f t="shared" si="22"/>
        <v>412.62000000000006</v>
      </c>
      <c r="AJ24" s="8">
        <f t="shared" si="23"/>
        <v>309.46500000000003</v>
      </c>
    </row>
    <row r="25" spans="1:36" outlineLevel="1" x14ac:dyDescent="0.25">
      <c r="A25" t="s">
        <v>16</v>
      </c>
      <c r="B25" s="1">
        <v>800</v>
      </c>
      <c r="C25" s="1">
        <v>1200</v>
      </c>
      <c r="D25" s="1">
        <v>284.60000000000002</v>
      </c>
      <c r="F25" s="3">
        <v>0.25</v>
      </c>
      <c r="G25" s="7">
        <f t="shared" si="0"/>
        <v>200</v>
      </c>
      <c r="H25" s="3">
        <v>0.25</v>
      </c>
      <c r="I25" s="7">
        <f t="shared" si="1"/>
        <v>200</v>
      </c>
      <c r="J25" s="3">
        <v>0.25</v>
      </c>
      <c r="K25" s="7">
        <f t="shared" si="2"/>
        <v>200</v>
      </c>
      <c r="L25" s="3">
        <v>0.25</v>
      </c>
      <c r="M25" s="7">
        <f t="shared" si="3"/>
        <v>200</v>
      </c>
      <c r="O25" s="3">
        <f t="shared" si="4"/>
        <v>0.25</v>
      </c>
      <c r="P25" s="1">
        <f t="shared" si="5"/>
        <v>300</v>
      </c>
      <c r="Q25" s="3">
        <f t="shared" si="6"/>
        <v>0.25</v>
      </c>
      <c r="R25" s="1">
        <f t="shared" si="7"/>
        <v>300</v>
      </c>
      <c r="S25" s="3">
        <f t="shared" si="8"/>
        <v>0.25</v>
      </c>
      <c r="T25" s="1">
        <f t="shared" si="9"/>
        <v>300</v>
      </c>
      <c r="U25" s="3">
        <f t="shared" si="10"/>
        <v>0.25</v>
      </c>
      <c r="V25" s="1">
        <f t="shared" si="11"/>
        <v>300</v>
      </c>
      <c r="X25" s="3">
        <f t="shared" si="12"/>
        <v>0.25</v>
      </c>
      <c r="Y25" s="1">
        <f t="shared" si="13"/>
        <v>71.150000000000006</v>
      </c>
      <c r="Z25" s="3">
        <f t="shared" si="14"/>
        <v>0.25</v>
      </c>
      <c r="AA25" s="1">
        <f t="shared" si="15"/>
        <v>71.150000000000006</v>
      </c>
      <c r="AB25" s="3">
        <f t="shared" si="16"/>
        <v>0.25</v>
      </c>
      <c r="AC25" s="1">
        <f t="shared" si="17"/>
        <v>71.150000000000006</v>
      </c>
      <c r="AD25" s="3">
        <f t="shared" si="18"/>
        <v>0.25</v>
      </c>
      <c r="AE25" s="1">
        <f t="shared" si="19"/>
        <v>71.150000000000006</v>
      </c>
      <c r="AG25" s="8">
        <f t="shared" si="20"/>
        <v>571.15</v>
      </c>
      <c r="AH25" s="8">
        <f t="shared" si="21"/>
        <v>571.15</v>
      </c>
      <c r="AI25" s="8">
        <f t="shared" si="22"/>
        <v>571.15</v>
      </c>
      <c r="AJ25" s="8">
        <f t="shared" si="23"/>
        <v>571.15</v>
      </c>
    </row>
    <row r="26" spans="1:36" outlineLevel="1" x14ac:dyDescent="0.25">
      <c r="A26" t="s">
        <v>17</v>
      </c>
      <c r="B26" s="1">
        <v>222.7</v>
      </c>
      <c r="C26" s="1">
        <v>49.9</v>
      </c>
      <c r="D26" s="1">
        <v>49.9</v>
      </c>
      <c r="F26" s="3">
        <v>0.25</v>
      </c>
      <c r="G26" s="7">
        <f t="shared" si="0"/>
        <v>55.674999999999997</v>
      </c>
      <c r="H26" s="3">
        <v>0.25</v>
      </c>
      <c r="I26" s="7">
        <f t="shared" si="1"/>
        <v>55.674999999999997</v>
      </c>
      <c r="J26" s="3">
        <v>0.25</v>
      </c>
      <c r="K26" s="7">
        <f t="shared" si="2"/>
        <v>55.674999999999997</v>
      </c>
      <c r="L26" s="3">
        <v>0.25</v>
      </c>
      <c r="M26" s="7">
        <f t="shared" si="3"/>
        <v>55.674999999999997</v>
      </c>
      <c r="O26" s="3">
        <f t="shared" si="4"/>
        <v>0.25</v>
      </c>
      <c r="P26" s="1">
        <f t="shared" si="5"/>
        <v>12.475</v>
      </c>
      <c r="Q26" s="3">
        <f t="shared" si="6"/>
        <v>0.25</v>
      </c>
      <c r="R26" s="1">
        <f t="shared" si="7"/>
        <v>12.475</v>
      </c>
      <c r="S26" s="3">
        <f t="shared" si="8"/>
        <v>0.25</v>
      </c>
      <c r="T26" s="1">
        <f t="shared" si="9"/>
        <v>12.475</v>
      </c>
      <c r="U26" s="3">
        <f t="shared" si="10"/>
        <v>0.25</v>
      </c>
      <c r="V26" s="1">
        <f t="shared" si="11"/>
        <v>12.475</v>
      </c>
      <c r="X26" s="3">
        <f t="shared" si="12"/>
        <v>0.25</v>
      </c>
      <c r="Y26" s="1">
        <f t="shared" si="13"/>
        <v>12.475</v>
      </c>
      <c r="Z26" s="3">
        <f t="shared" si="14"/>
        <v>0.25</v>
      </c>
      <c r="AA26" s="1">
        <f t="shared" si="15"/>
        <v>12.475</v>
      </c>
      <c r="AB26" s="3">
        <f t="shared" si="16"/>
        <v>0.25</v>
      </c>
      <c r="AC26" s="1">
        <f t="shared" si="17"/>
        <v>12.475</v>
      </c>
      <c r="AD26" s="3">
        <f t="shared" si="18"/>
        <v>0.25</v>
      </c>
      <c r="AE26" s="1">
        <f t="shared" si="19"/>
        <v>12.475</v>
      </c>
      <c r="AG26" s="8">
        <f t="shared" si="20"/>
        <v>80.624999999999986</v>
      </c>
      <c r="AH26" s="8">
        <f t="shared" si="21"/>
        <v>80.624999999999986</v>
      </c>
      <c r="AI26" s="8">
        <f t="shared" si="22"/>
        <v>80.624999999999986</v>
      </c>
      <c r="AJ26" s="8">
        <f t="shared" si="23"/>
        <v>80.624999999999986</v>
      </c>
    </row>
    <row r="27" spans="1:36" outlineLevel="1" x14ac:dyDescent="0.25">
      <c r="A27" t="s">
        <v>18</v>
      </c>
      <c r="B27" s="1">
        <v>4644.57</v>
      </c>
      <c r="C27" s="1">
        <v>4847.72</v>
      </c>
      <c r="D27" s="1">
        <v>6653.23</v>
      </c>
      <c r="F27" s="3">
        <v>0.2</v>
      </c>
      <c r="G27" s="7">
        <f t="shared" si="0"/>
        <v>928.91399999999999</v>
      </c>
      <c r="H27" s="3">
        <v>0.2</v>
      </c>
      <c r="I27" s="7">
        <f t="shared" si="1"/>
        <v>928.91399999999999</v>
      </c>
      <c r="J27" s="3">
        <v>0.3</v>
      </c>
      <c r="K27" s="7">
        <f t="shared" si="2"/>
        <v>1393.3709999999999</v>
      </c>
      <c r="L27" s="3">
        <v>0.3</v>
      </c>
      <c r="M27" s="7">
        <f t="shared" si="3"/>
        <v>1393.3709999999999</v>
      </c>
      <c r="O27" s="3">
        <f t="shared" si="4"/>
        <v>0.2</v>
      </c>
      <c r="P27" s="1">
        <f t="shared" si="5"/>
        <v>969.5440000000001</v>
      </c>
      <c r="Q27" s="3">
        <f t="shared" si="6"/>
        <v>0.2</v>
      </c>
      <c r="R27" s="1">
        <f t="shared" si="7"/>
        <v>969.5440000000001</v>
      </c>
      <c r="S27" s="3">
        <f t="shared" si="8"/>
        <v>0.3</v>
      </c>
      <c r="T27" s="1">
        <f t="shared" si="9"/>
        <v>1454.316</v>
      </c>
      <c r="U27" s="3">
        <f t="shared" si="10"/>
        <v>0.3</v>
      </c>
      <c r="V27" s="1">
        <f t="shared" si="11"/>
        <v>1454.316</v>
      </c>
      <c r="X27" s="3">
        <f t="shared" si="12"/>
        <v>0.2</v>
      </c>
      <c r="Y27" s="1">
        <f t="shared" si="13"/>
        <v>1330.646</v>
      </c>
      <c r="Z27" s="3">
        <f t="shared" si="14"/>
        <v>0.2</v>
      </c>
      <c r="AA27" s="1">
        <f t="shared" si="15"/>
        <v>1330.646</v>
      </c>
      <c r="AB27" s="3">
        <f t="shared" si="16"/>
        <v>0.3</v>
      </c>
      <c r="AC27" s="1">
        <f t="shared" si="17"/>
        <v>1995.9689999999998</v>
      </c>
      <c r="AD27" s="3">
        <f t="shared" si="18"/>
        <v>0.3</v>
      </c>
      <c r="AE27" s="1">
        <f t="shared" si="19"/>
        <v>1995.9689999999998</v>
      </c>
      <c r="AG27" s="8">
        <f t="shared" si="20"/>
        <v>3229.1040000000003</v>
      </c>
      <c r="AH27" s="8">
        <f t="shared" si="21"/>
        <v>3229.1040000000003</v>
      </c>
      <c r="AI27" s="8">
        <f t="shared" si="22"/>
        <v>4843.6559999999999</v>
      </c>
      <c r="AJ27" s="8">
        <f t="shared" si="23"/>
        <v>4843.6559999999999</v>
      </c>
    </row>
    <row r="28" spans="1:36" outlineLevel="1" x14ac:dyDescent="0.25">
      <c r="A28" t="s">
        <v>31</v>
      </c>
      <c r="B28" s="1">
        <v>3447.5</v>
      </c>
      <c r="C28" s="1">
        <v>3447.5</v>
      </c>
      <c r="D28" s="1">
        <v>2895</v>
      </c>
      <c r="F28" s="3">
        <v>0.25</v>
      </c>
      <c r="G28" s="7">
        <f t="shared" si="0"/>
        <v>861.875</v>
      </c>
      <c r="H28" s="3">
        <v>0.25</v>
      </c>
      <c r="I28" s="7">
        <f t="shared" si="1"/>
        <v>861.875</v>
      </c>
      <c r="J28" s="3">
        <v>0.25</v>
      </c>
      <c r="K28" s="7">
        <f t="shared" si="2"/>
        <v>861.875</v>
      </c>
      <c r="L28" s="3">
        <v>0.25</v>
      </c>
      <c r="M28" s="7">
        <f t="shared" si="3"/>
        <v>861.875</v>
      </c>
      <c r="O28" s="3">
        <f t="shared" si="4"/>
        <v>0.25</v>
      </c>
      <c r="P28" s="1">
        <f t="shared" si="5"/>
        <v>861.875</v>
      </c>
      <c r="Q28" s="3">
        <f t="shared" si="6"/>
        <v>0.25</v>
      </c>
      <c r="R28" s="1">
        <f t="shared" si="7"/>
        <v>861.875</v>
      </c>
      <c r="S28" s="3">
        <f t="shared" si="8"/>
        <v>0.25</v>
      </c>
      <c r="T28" s="1">
        <f t="shared" si="9"/>
        <v>861.875</v>
      </c>
      <c r="U28" s="3">
        <f t="shared" si="10"/>
        <v>0.25</v>
      </c>
      <c r="V28" s="1">
        <f t="shared" si="11"/>
        <v>861.875</v>
      </c>
      <c r="X28" s="3">
        <f t="shared" si="12"/>
        <v>0.25</v>
      </c>
      <c r="Y28" s="1">
        <f t="shared" si="13"/>
        <v>723.75</v>
      </c>
      <c r="Z28" s="3">
        <f t="shared" si="14"/>
        <v>0.25</v>
      </c>
      <c r="AA28" s="1">
        <f t="shared" si="15"/>
        <v>723.75</v>
      </c>
      <c r="AB28" s="3">
        <f t="shared" si="16"/>
        <v>0.25</v>
      </c>
      <c r="AC28" s="1">
        <f t="shared" si="17"/>
        <v>723.75</v>
      </c>
      <c r="AD28" s="3">
        <f t="shared" si="18"/>
        <v>0.25</v>
      </c>
      <c r="AE28" s="1">
        <f t="shared" si="19"/>
        <v>723.75</v>
      </c>
      <c r="AG28" s="8">
        <f t="shared" si="20"/>
        <v>2447.5</v>
      </c>
      <c r="AH28" s="8">
        <f t="shared" si="21"/>
        <v>2447.5</v>
      </c>
      <c r="AI28" s="8">
        <f t="shared" si="22"/>
        <v>2447.5</v>
      </c>
      <c r="AJ28" s="8">
        <f t="shared" si="23"/>
        <v>2447.5</v>
      </c>
    </row>
    <row r="29" spans="1:36" outlineLevel="1" x14ac:dyDescent="0.25">
      <c r="A29" t="s">
        <v>19</v>
      </c>
      <c r="B29" s="1">
        <v>877.96</v>
      </c>
      <c r="C29" s="1">
        <v>877.96</v>
      </c>
      <c r="D29" s="1">
        <v>877.96</v>
      </c>
      <c r="F29" s="3">
        <v>0.2</v>
      </c>
      <c r="G29" s="7">
        <f t="shared" si="0"/>
        <v>175.59200000000001</v>
      </c>
      <c r="H29" s="3">
        <v>0.2</v>
      </c>
      <c r="I29" s="7">
        <f t="shared" si="1"/>
        <v>175.59200000000001</v>
      </c>
      <c r="J29" s="3">
        <v>0.3</v>
      </c>
      <c r="K29" s="7">
        <f t="shared" si="2"/>
        <v>263.38799999999998</v>
      </c>
      <c r="L29" s="3">
        <v>0.3</v>
      </c>
      <c r="M29" s="7">
        <f t="shared" si="3"/>
        <v>263.38799999999998</v>
      </c>
      <c r="O29" s="3">
        <f t="shared" si="4"/>
        <v>0.2</v>
      </c>
      <c r="P29" s="1">
        <f t="shared" si="5"/>
        <v>175.59200000000001</v>
      </c>
      <c r="Q29" s="3">
        <f t="shared" si="6"/>
        <v>0.2</v>
      </c>
      <c r="R29" s="1">
        <f t="shared" si="7"/>
        <v>175.59200000000001</v>
      </c>
      <c r="S29" s="3">
        <f t="shared" si="8"/>
        <v>0.3</v>
      </c>
      <c r="T29" s="1">
        <f t="shared" si="9"/>
        <v>263.38799999999998</v>
      </c>
      <c r="U29" s="3">
        <f t="shared" si="10"/>
        <v>0.3</v>
      </c>
      <c r="V29" s="1">
        <f t="shared" si="11"/>
        <v>263.38799999999998</v>
      </c>
      <c r="X29" s="3">
        <f t="shared" si="12"/>
        <v>0.2</v>
      </c>
      <c r="Y29" s="1">
        <f t="shared" si="13"/>
        <v>175.59200000000001</v>
      </c>
      <c r="Z29" s="3">
        <f t="shared" si="14"/>
        <v>0.2</v>
      </c>
      <c r="AA29" s="1">
        <f t="shared" si="15"/>
        <v>175.59200000000001</v>
      </c>
      <c r="AB29" s="3">
        <f t="shared" si="16"/>
        <v>0.3</v>
      </c>
      <c r="AC29" s="1">
        <f t="shared" si="17"/>
        <v>263.38799999999998</v>
      </c>
      <c r="AD29" s="3">
        <f t="shared" si="18"/>
        <v>0.3</v>
      </c>
      <c r="AE29" s="1">
        <f t="shared" si="19"/>
        <v>263.38799999999998</v>
      </c>
      <c r="AG29" s="8">
        <f t="shared" si="20"/>
        <v>526.77600000000007</v>
      </c>
      <c r="AH29" s="8">
        <f t="shared" si="21"/>
        <v>526.77600000000007</v>
      </c>
      <c r="AI29" s="8">
        <f t="shared" si="22"/>
        <v>790.16399999999999</v>
      </c>
      <c r="AJ29" s="8">
        <f t="shared" si="23"/>
        <v>790.16399999999999</v>
      </c>
    </row>
    <row r="30" spans="1:36" outlineLevel="1" x14ac:dyDescent="0.25">
      <c r="A30" t="s">
        <v>20</v>
      </c>
      <c r="B30" s="1">
        <v>121.85</v>
      </c>
      <c r="C30" s="1">
        <v>132.15</v>
      </c>
      <c r="D30" s="1">
        <v>622.29999999999995</v>
      </c>
      <c r="F30" s="3">
        <v>0.1</v>
      </c>
      <c r="G30" s="7">
        <f t="shared" si="0"/>
        <v>12.185</v>
      </c>
      <c r="H30" s="3">
        <v>0.4</v>
      </c>
      <c r="I30" s="7">
        <f t="shared" si="1"/>
        <v>48.74</v>
      </c>
      <c r="J30" s="3">
        <v>0.25</v>
      </c>
      <c r="K30" s="7">
        <f t="shared" si="2"/>
        <v>30.462499999999999</v>
      </c>
      <c r="L30" s="3">
        <v>0.25</v>
      </c>
      <c r="M30" s="7">
        <f t="shared" si="3"/>
        <v>30.462499999999999</v>
      </c>
      <c r="O30" s="3">
        <f t="shared" si="4"/>
        <v>0.1</v>
      </c>
      <c r="P30" s="1">
        <f t="shared" si="5"/>
        <v>13.215000000000002</v>
      </c>
      <c r="Q30" s="3">
        <f t="shared" si="6"/>
        <v>0.4</v>
      </c>
      <c r="R30" s="1">
        <f t="shared" si="7"/>
        <v>52.860000000000007</v>
      </c>
      <c r="S30" s="3">
        <f t="shared" si="8"/>
        <v>0.25</v>
      </c>
      <c r="T30" s="1">
        <f t="shared" si="9"/>
        <v>33.037500000000001</v>
      </c>
      <c r="U30" s="3">
        <f t="shared" si="10"/>
        <v>0.25</v>
      </c>
      <c r="V30" s="1">
        <f t="shared" si="11"/>
        <v>33.037500000000001</v>
      </c>
      <c r="X30" s="3">
        <f t="shared" si="12"/>
        <v>0.1</v>
      </c>
      <c r="Y30" s="1">
        <f t="shared" si="13"/>
        <v>62.23</v>
      </c>
      <c r="Z30" s="3">
        <f t="shared" si="14"/>
        <v>0.4</v>
      </c>
      <c r="AA30" s="1">
        <f t="shared" si="15"/>
        <v>248.92</v>
      </c>
      <c r="AB30" s="3">
        <f t="shared" si="16"/>
        <v>0.25</v>
      </c>
      <c r="AC30" s="1">
        <f t="shared" si="17"/>
        <v>155.57499999999999</v>
      </c>
      <c r="AD30" s="3">
        <f t="shared" si="18"/>
        <v>0.25</v>
      </c>
      <c r="AE30" s="1">
        <f t="shared" si="19"/>
        <v>155.57499999999999</v>
      </c>
      <c r="AG30" s="8">
        <f t="shared" si="20"/>
        <v>87.63</v>
      </c>
      <c r="AH30" s="8">
        <f t="shared" si="21"/>
        <v>350.52</v>
      </c>
      <c r="AI30" s="8">
        <f t="shared" si="22"/>
        <v>219.07499999999999</v>
      </c>
      <c r="AJ30" s="8">
        <f t="shared" si="23"/>
        <v>219.07499999999999</v>
      </c>
    </row>
    <row r="31" spans="1:36" outlineLevel="1" x14ac:dyDescent="0.25">
      <c r="A31" t="s">
        <v>21</v>
      </c>
      <c r="B31" s="1">
        <v>7072.92</v>
      </c>
      <c r="C31" s="1">
        <v>2464.3200000000002</v>
      </c>
      <c r="D31" s="1">
        <v>6429.13</v>
      </c>
      <c r="F31" s="3">
        <v>0.1</v>
      </c>
      <c r="G31" s="7">
        <f t="shared" si="0"/>
        <v>707.29200000000003</v>
      </c>
      <c r="H31" s="3">
        <v>0.05</v>
      </c>
      <c r="I31" s="7">
        <f t="shared" si="1"/>
        <v>353.64600000000002</v>
      </c>
      <c r="J31" s="3">
        <v>0.5</v>
      </c>
      <c r="K31" s="7">
        <f t="shared" si="2"/>
        <v>3536.46</v>
      </c>
      <c r="L31" s="3">
        <v>0.35</v>
      </c>
      <c r="M31" s="7">
        <f t="shared" si="3"/>
        <v>2475.5219999999999</v>
      </c>
      <c r="O31" s="3">
        <f t="shared" si="4"/>
        <v>0.1</v>
      </c>
      <c r="P31" s="1">
        <f t="shared" si="5"/>
        <v>246.43200000000002</v>
      </c>
      <c r="Q31" s="3">
        <f t="shared" si="6"/>
        <v>0.05</v>
      </c>
      <c r="R31" s="1">
        <f t="shared" si="7"/>
        <v>123.21600000000001</v>
      </c>
      <c r="S31" s="3">
        <f t="shared" si="8"/>
        <v>0.5</v>
      </c>
      <c r="T31" s="1">
        <f t="shared" si="9"/>
        <v>1232.1600000000001</v>
      </c>
      <c r="U31" s="3">
        <f t="shared" si="10"/>
        <v>0.35</v>
      </c>
      <c r="V31" s="1">
        <f t="shared" si="11"/>
        <v>862.51200000000006</v>
      </c>
      <c r="X31" s="3">
        <f t="shared" si="12"/>
        <v>0.1</v>
      </c>
      <c r="Y31" s="1">
        <f t="shared" si="13"/>
        <v>642.91300000000001</v>
      </c>
      <c r="Z31" s="3">
        <f t="shared" si="14"/>
        <v>0.05</v>
      </c>
      <c r="AA31" s="1">
        <f t="shared" si="15"/>
        <v>321.45650000000001</v>
      </c>
      <c r="AB31" s="3">
        <f t="shared" si="16"/>
        <v>0.5</v>
      </c>
      <c r="AC31" s="1">
        <f t="shared" si="17"/>
        <v>3214.5650000000001</v>
      </c>
      <c r="AD31" s="3">
        <f t="shared" si="18"/>
        <v>0.35</v>
      </c>
      <c r="AE31" s="1">
        <f t="shared" si="19"/>
        <v>2250.1954999999998</v>
      </c>
      <c r="AG31" s="8">
        <f t="shared" si="20"/>
        <v>1596.6370000000002</v>
      </c>
      <c r="AH31" s="8">
        <f t="shared" si="21"/>
        <v>798.31850000000009</v>
      </c>
      <c r="AI31" s="8">
        <f t="shared" si="22"/>
        <v>7983.1849999999995</v>
      </c>
      <c r="AJ31" s="8">
        <f t="shared" si="23"/>
        <v>5588.2294999999995</v>
      </c>
    </row>
    <row r="32" spans="1:36" s="10" customFormat="1" x14ac:dyDescent="0.25">
      <c r="A32" s="12" t="s">
        <v>37</v>
      </c>
      <c r="B32" s="18">
        <f>SUM(B4:B31)</f>
        <v>129809.17000000001</v>
      </c>
      <c r="C32" s="18">
        <f t="shared" ref="C32:AJ32" si="24">SUM(C4:C31)</f>
        <v>94022.590000000011</v>
      </c>
      <c r="D32" s="18">
        <f t="shared" si="24"/>
        <v>148789.5</v>
      </c>
      <c r="E32" s="11"/>
      <c r="F32" s="25">
        <f>SUM(G4:G31)</f>
        <v>25788.387500000004</v>
      </c>
      <c r="G32" s="25"/>
      <c r="H32" s="25">
        <f>SUM(I4:I31)</f>
        <v>24294.612500000003</v>
      </c>
      <c r="I32" s="25"/>
      <c r="J32" s="25">
        <f>SUM(K4:K31)</f>
        <v>35396.648500000003</v>
      </c>
      <c r="K32" s="25"/>
      <c r="L32" s="25">
        <f>SUM(M4:M31)</f>
        <v>44329.521499999995</v>
      </c>
      <c r="M32" s="25"/>
      <c r="N32" s="11"/>
      <c r="O32" s="25">
        <f>SUM(P4:P31)</f>
        <v>18225.302500000002</v>
      </c>
      <c r="P32" s="25"/>
      <c r="Q32" s="25">
        <f>SUM(R4:R31)</f>
        <v>16911.073500000002</v>
      </c>
      <c r="R32" s="25"/>
      <c r="S32" s="25">
        <f>SUM(T4:T31)</f>
        <v>23692.769499999999</v>
      </c>
      <c r="T32" s="25"/>
      <c r="U32" s="25">
        <f>SUM(V4:V31)</f>
        <v>35193.444499999998</v>
      </c>
      <c r="V32" s="25"/>
      <c r="W32" s="11"/>
      <c r="X32" s="25">
        <f>SUM(Y4:Y31)</f>
        <v>27256.027500000004</v>
      </c>
      <c r="Y32" s="25"/>
      <c r="Z32" s="25">
        <f>SUM(AA4:AA31)</f>
        <v>23923.778000000002</v>
      </c>
      <c r="AA32" s="25"/>
      <c r="AB32" s="25">
        <f>SUM(AC4:AC31)</f>
        <v>35283.564000000006</v>
      </c>
      <c r="AC32" s="25"/>
      <c r="AD32" s="25">
        <f>SUM(AE4:AE31)</f>
        <v>62326.130499999992</v>
      </c>
      <c r="AE32" s="25"/>
      <c r="AF32" s="11"/>
      <c r="AG32" s="11">
        <f t="shared" si="24"/>
        <v>71269.717500000013</v>
      </c>
      <c r="AH32" s="11">
        <f t="shared" si="24"/>
        <v>65129.464</v>
      </c>
      <c r="AI32" s="11">
        <f t="shared" si="24"/>
        <v>94372.981999999989</v>
      </c>
      <c r="AJ32" s="11">
        <f t="shared" si="24"/>
        <v>141849.09649999999</v>
      </c>
    </row>
    <row r="33" spans="2:4" x14ac:dyDescent="0.25">
      <c r="B33" s="27">
        <f>AVERAGE(B32:D32)</f>
        <v>124207.08666666667</v>
      </c>
      <c r="C33" s="27"/>
      <c r="D33" s="27"/>
    </row>
  </sheetData>
  <mergeCells count="31">
    <mergeCell ref="A1:D1"/>
    <mergeCell ref="AG1:AJ1"/>
    <mergeCell ref="Q2:R2"/>
    <mergeCell ref="S2:T2"/>
    <mergeCell ref="U2:V2"/>
    <mergeCell ref="X2:Y2"/>
    <mergeCell ref="Z2:AA2"/>
    <mergeCell ref="AB2:AC2"/>
    <mergeCell ref="H2:I2"/>
    <mergeCell ref="J2:K2"/>
    <mergeCell ref="L2:M2"/>
    <mergeCell ref="AD2:AE2"/>
    <mergeCell ref="F1:M1"/>
    <mergeCell ref="O1:V1"/>
    <mergeCell ref="X1:AE1"/>
    <mergeCell ref="AD32:AE32"/>
    <mergeCell ref="B2:D2"/>
    <mergeCell ref="B33:D33"/>
    <mergeCell ref="Q32:R32"/>
    <mergeCell ref="S32:T32"/>
    <mergeCell ref="U32:V32"/>
    <mergeCell ref="X32:Y32"/>
    <mergeCell ref="Z32:AA32"/>
    <mergeCell ref="AB32:AC32"/>
    <mergeCell ref="F32:G32"/>
    <mergeCell ref="H32:I32"/>
    <mergeCell ref="J32:K32"/>
    <mergeCell ref="L32:M32"/>
    <mergeCell ref="O2:P2"/>
    <mergeCell ref="O32:P32"/>
    <mergeCell ref="F2:G2"/>
  </mergeCells>
  <pageMargins left="0.511811024" right="0.511811024" top="0.78740157499999996" bottom="0.78740157499999996" header="0.31496062000000002" footer="0.31496062000000002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A576054A69344FAA8CCFA97A3821BA" ma:contentTypeVersion="16" ma:contentTypeDescription="Crie um novo documento." ma:contentTypeScope="" ma:versionID="e15b5c806c02d49e21bc611bc88bed65">
  <xsd:schema xmlns:xsd="http://www.w3.org/2001/XMLSchema" xmlns:xs="http://www.w3.org/2001/XMLSchema" xmlns:p="http://schemas.microsoft.com/office/2006/metadata/properties" xmlns:ns2="9df17893-08f1-4046-ad80-5ff5750604b4" xmlns:ns3="cfe0de8f-bad6-4e37-98dc-0e162a743375" targetNamespace="http://schemas.microsoft.com/office/2006/metadata/properties" ma:root="true" ma:fieldsID="29e5c0aa7a354226f511ec25ef419b32" ns2:_="" ns3:_="">
    <xsd:import namespace="9df17893-08f1-4046-ad80-5ff5750604b4"/>
    <xsd:import namespace="cfe0de8f-bad6-4e37-98dc-0e162a7433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17893-08f1-4046-ad80-5ff5750604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293d6a7-0f24-4939-8e50-44d941322804}" ma:internalName="TaxCatchAll" ma:showField="CatchAllData" ma:web="9df17893-08f1-4046-ad80-5ff5750604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0de8f-bad6-4e37-98dc-0e162a7433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2b57127-5959-4bf5-bf65-91c8821ecb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f17893-08f1-4046-ad80-5ff5750604b4" xsi:nil="true"/>
    <lcf76f155ced4ddcb4097134ff3c332f xmlns="cfe0de8f-bad6-4e37-98dc-0e162a74337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2C2164-9C60-4CFF-9129-2FACB9890405}"/>
</file>

<file path=customXml/itemProps2.xml><?xml version="1.0" encoding="utf-8"?>
<ds:datastoreItem xmlns:ds="http://schemas.openxmlformats.org/officeDocument/2006/customXml" ds:itemID="{8272AD23-2FD2-4416-BE6F-39FED56B5BA2}"/>
</file>

<file path=customXml/itemProps3.xml><?xml version="1.0" encoding="utf-8"?>
<ds:datastoreItem xmlns:ds="http://schemas.openxmlformats.org/officeDocument/2006/customXml" ds:itemID="{54A8B3E0-CE55-4B87-9918-1F71EEEBD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CENTRO CUSTOS</vt:lpstr>
      <vt:lpstr>GRAFICO ADMINISTRATIVO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2021-05-25T21:19:31Z</dcterms:created>
  <dcterms:modified xsi:type="dcterms:W3CDTF">2021-05-27T19:17:27Z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0x01010018A576054A69344FAA8CCFA97A3821BA</vt:lpwstr>
  </property>
  <property fmtid="{D5CDD505-2E9C-101B-9397-08002B2CF9AE}" pid="3" name="MediaServiceImageTags">
    <vt:lpwstr/>
  </property>
</Properties>
</file>